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БЮДЖЕТА'!$A$12:$X$12</definedName>
    <definedName name="_xlnm.Print_Titles" localSheetId="0">'БЕЗ УЧЕТА СЧЕТОВ БЮДЖЕТА'!$12:$12</definedName>
    <definedName name="_xlnm.Print_Area" localSheetId="0">'БЕЗ УЧЕТА СЧЕТОВ БЮДЖЕТА'!$A$1:$P$210</definedName>
  </definedNames>
  <calcPr fullCalcOnLoad="1"/>
</workbook>
</file>

<file path=xl/sharedStrings.xml><?xml version="1.0" encoding="utf-8"?>
<sst xmlns="http://schemas.openxmlformats.org/spreadsheetml/2006/main" count="443" uniqueCount="303">
  <si>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</si>
  <si>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</si>
  <si>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</si>
  <si>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</si>
  <si>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</si>
  <si>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</si>
  <si>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</si>
  <si>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</si>
  <si>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</si>
  <si>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</si>
  <si>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</si>
  <si>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</si>
  <si>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</si>
  <si>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</si>
  <si>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</si>
  <si>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</si>
  <si>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</si>
  <si>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</si>
  <si>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</si>
  <si>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</si>
  <si>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</si>
  <si>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</si>
  <si>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</si>
  <si>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</si>
  <si>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</si>
  <si>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</si>
  <si>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</si>
  <si>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</si>
  <si>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</si>
  <si>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</si>
  <si>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</si>
  <si>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</si>
  <si>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</si>
  <si>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</si>
  <si>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</si>
  <si>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</si>
  <si>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</si>
  <si>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</si>
  <si>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</si>
  <si>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</si>
  <si>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</si>
  <si>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</si>
  <si>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</si>
  <si>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</si>
  <si>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</si>
  <si>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</si>
  <si>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</si>
  <si>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</si>
  <si>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</si>
  <si>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</si>
  <si>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</si>
  <si>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</si>
  <si>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</si>
  <si>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</si>
  <si>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</si>
  <si>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</si>
  <si>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</si>
  <si>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</si>
  <si>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</si>
  <si>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</si>
  <si>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</si>
  <si>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</si>
  <si>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</si>
  <si>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</si>
  <si>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</si>
  <si>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</si>
  <si>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</si>
  <si>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</si>
  <si>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</si>
  <si>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</si>
  <si>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</si>
  <si>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</si>
  <si>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</si>
  <si>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</si>
  <si>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</si>
  <si>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</si>
  <si>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</si>
  <si>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</si>
  <si>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</si>
  <si>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</si>
  <si>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</si>
  <si>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</si>
  <si>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</si>
  <si>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</si>
  <si>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</si>
  <si>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</si>
  <si>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</si>
  <si>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</si>
  <si>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</si>
  <si>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</si>
  <si>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</si>
  <si>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</si>
  <si>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</si>
  <si>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</si>
  <si>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</si>
  <si>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</si>
  <si>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</si>
  <si>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</si>
  <si>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</si>
  <si>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</si>
  <si>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</si>
  <si>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</si>
  <si>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</si>
  <si>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</si>
  <si>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</si>
  <si>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</si>
  <si>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</si>
  <si>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</si>
  <si>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</si>
  <si>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</si>
  <si>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</si>
  <si>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</si>
  <si>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</si>
  <si>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</si>
  <si>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</si>
  <si>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</si>
  <si>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</si>
  <si>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</si>
  <si>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</si>
  <si>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</si>
  <si>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</si>
  <si>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</si>
  <si>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</si>
  <si>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</si>
  <si>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</si>
  <si>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</si>
  <si>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</si>
  <si>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</si>
  <si>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</si>
  <si>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</si>
  <si>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</si>
  <si>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</si>
  <si>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</si>
  <si>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</si>
  <si>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</si>
  <si>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</si>
  <si>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</si>
  <si>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</si>
  <si>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</si>
  <si>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</si>
  <si>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</si>
  <si>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</si>
  <si>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</si>
  <si>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</si>
  <si>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</si>
  <si>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</si>
  <si>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</si>
  <si>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</si>
  <si>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</si>
  <si>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</si>
  <si>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</si>
  <si>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</si>
  <si>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</si>
  <si>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</si>
  <si>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</si>
  <si>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</si>
  <si>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</si>
  <si>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</si>
  <si>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</si>
  <si>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</si>
  <si>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</si>
  <si>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</si>
  <si>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</si>
  <si>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</si>
  <si>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</si>
  <si>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</si>
  <si>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</si>
  <si>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</si>
  <si>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</si>
  <si>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</si>
  <si>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</si>
  <si>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</si>
  <si>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</si>
  <si>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</si>
  <si>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</si>
  <si>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</si>
  <si>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</si>
  <si>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</si>
  <si>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</si>
  <si>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</si>
  <si>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</si>
  <si>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</si>
  <si>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</si>
  <si>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</si>
  <si>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</si>
  <si>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</si>
  <si>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</si>
  <si>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</si>
  <si>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</si>
  <si>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</si>
  <si>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</si>
  <si>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</si>
  <si>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</si>
  <si>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</si>
  <si>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</si>
  <si>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</si>
  <si>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</si>
  <si>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</si>
  <si>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</si>
  <si>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</si>
  <si>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</si>
  <si>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</si>
  <si>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</si>
  <si>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</si>
  <si>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</si>
  <si>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</si>
  <si>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</si>
  <si>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</si>
  <si>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</si>
  <si>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</si>
  <si>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</si>
  <si>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</si>
  <si>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</si>
  <si>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</si>
  <si>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</si>
  <si>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</si>
  <si>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</si>
  <si>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</si>
  <si>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</si>
  <si>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</si>
  <si>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</si>
  <si>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</si>
  <si>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</si>
  <si>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</si>
  <si>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</si>
  <si>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</si>
  <si>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14 к решению </t>
  </si>
  <si>
    <t>0800000630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</si>
  <si>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</si>
  <si>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</si>
  <si>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</si>
  <si>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</si>
  <si>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</si>
  <si>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</si>
  <si>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</si>
  <si>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</si>
  <si>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</si>
  <si>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№ 250 от 21.12.2017г.</t>
  </si>
  <si>
    <t xml:space="preserve">Михайловского муниципального 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</si>
  <si>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</si>
  <si>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</si>
  <si>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</si>
  <si>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</si>
  <si>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1900000000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</si>
  <si>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</si>
  <si>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</si>
  <si>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</si>
  <si>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</si>
  <si>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местного бюджета</t>
  </si>
  <si>
    <t>03100S2340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</si>
  <si>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</si>
  <si>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</si>
  <si>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</si>
  <si>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</si>
  <si>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1610055050</t>
  </si>
  <si>
    <t>Строительство Дома культуры в с. Первомайском за счет местного бюджета</t>
  </si>
  <si>
    <t>Строительство Дома культуры в с. Первомайском за счет федерального бюджета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</si>
  <si>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</si>
  <si>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</si>
  <si>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</si>
  <si>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</si>
  <si>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</si>
  <si>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</si>
  <si>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</si>
  <si>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0310021691</t>
  </si>
  <si>
    <t>Мероприятия учреждений по развитию общего образования</t>
  </si>
  <si>
    <t>Водное хозяйство</t>
  </si>
  <si>
    <t>9990029020</t>
  </si>
  <si>
    <t>Приложение 5 к решению Думы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</si>
  <si>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</si>
  <si>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</si>
  <si>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</si>
  <si>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</si>
  <si>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</si>
  <si>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</si>
  <si>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</si>
  <si>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</si>
  <si>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</si>
  <si>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МП"Юные таланты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</si>
  <si>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</si>
  <si>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</si>
  <si>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</si>
  <si>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</si>
  <si>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</si>
  <si>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</si>
  <si>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</si>
  <si>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</si>
  <si>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МП «Управление муниципальным имуществом и земельными ресурсами Михайловского муниципального района»</t>
  </si>
  <si>
    <t>Средства финансового резерва Приморского края для ликвидации ЧС</t>
  </si>
  <si>
    <t>Дорожное хозяйство</t>
  </si>
  <si>
    <t>МП"Доступная среда для инвалидов Михайловского муницпального района"</t>
  </si>
  <si>
    <t>Расходы на создание автономных учреждений ММР</t>
  </si>
  <si>
    <t>9990002691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</si>
  <si>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</si>
  <si>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</si>
  <si>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0310093140</t>
  </si>
  <si>
    <t>0310093150</t>
  </si>
  <si>
    <t>16100L5050</t>
  </si>
  <si>
    <t>района № 325 от 25.12.2018г.</t>
  </si>
  <si>
    <t>МП "Молодежная политика Михайловского муниципального района"</t>
  </si>
  <si>
    <t>МП"Патриотическое воспитание граждан Михайловского муниципального района"</t>
  </si>
  <si>
    <t>Исполнено</t>
  </si>
  <si>
    <t>% Исполнения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</si>
</sst>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  <numFmt numFmtId="173" formatCode="#,##0.000000"/>
    <numFmt numFmtId="174" formatCode="#,##0.000_ ;\-#,##0.000\ "/>
  </numFmts>
  <fonts count="5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8" fillId="0" borderId="1">
      <alignment horizontal="right" vertical="top" shrinkToFit="1"/>
      <protection/>
    </xf>
    <xf numFmtId="4" fontId="39" fillId="2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9" borderId="3" applyNumberFormat="0" applyAlignment="0" applyProtection="0"/>
    <xf numFmtId="0" fontId="42" fillId="29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8" fillId="36" borderId="14" xfId="0" applyNumberFormat="1" applyFont="1" applyFill="1" applyBorder="1" applyAlignment="1">
      <alignment horizontal="center" vertical="center" shrinkToFit="1"/>
    </xf>
    <xf numFmtId="4" fontId="5" fillId="38" borderId="0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9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4" borderId="20" xfId="0" applyNumberFormat="1" applyFont="1" applyFill="1" applyBorder="1" applyAlignment="1">
      <alignment horizontal="center" vertical="center" wrapText="1"/>
    </xf>
    <xf numFmtId="168" fontId="11" fillId="34" borderId="21" xfId="0" applyNumberFormat="1" applyFont="1" applyFill="1" applyBorder="1" applyAlignment="1">
      <alignment horizontal="center" vertical="center" wrapText="1"/>
    </xf>
    <xf numFmtId="168" fontId="8" fillId="36" borderId="15" xfId="0" applyNumberFormat="1" applyFont="1" applyFill="1" applyBorder="1" applyAlignment="1">
      <alignment horizontal="center" vertical="center" shrinkToFit="1"/>
    </xf>
    <xf numFmtId="168" fontId="2" fillId="35" borderId="22" xfId="0" applyNumberFormat="1" applyFont="1" applyFill="1" applyBorder="1" applyAlignment="1">
      <alignment horizontal="center" vertical="center" wrapText="1"/>
    </xf>
    <xf numFmtId="168" fontId="2" fillId="36" borderId="15" xfId="0" applyNumberFormat="1" applyFont="1" applyFill="1" applyBorder="1" applyAlignment="1">
      <alignment horizontal="center" vertical="center" wrapText="1" shrinkToFit="1"/>
    </xf>
    <xf numFmtId="168" fontId="5" fillId="37" borderId="15" xfId="0" applyNumberFormat="1" applyFont="1" applyFill="1" applyBorder="1" applyAlignment="1">
      <alignment horizontal="center" vertical="center" wrapText="1" shrinkToFit="1"/>
    </xf>
    <xf numFmtId="168" fontId="2" fillId="35" borderId="18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168" fontId="2" fillId="3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9" borderId="18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8" fillId="38" borderId="11" xfId="0" applyFont="1" applyFill="1" applyBorder="1" applyAlignment="1">
      <alignment horizontal="center" vertical="center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>
      <alignment horizontal="center" vertical="center" wrapText="1"/>
    </xf>
    <xf numFmtId="2" fontId="6" fillId="40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8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169" fontId="2" fillId="38" borderId="11" xfId="0" applyNumberFormat="1" applyFont="1" applyFill="1" applyBorder="1" applyAlignment="1">
      <alignment horizontal="center" vertical="center" shrinkToFit="1"/>
    </xf>
    <xf numFmtId="169" fontId="2" fillId="36" borderId="11" xfId="0" applyNumberFormat="1" applyFont="1" applyFill="1" applyBorder="1" applyAlignment="1">
      <alignment horizontal="center" vertical="center" shrinkToFit="1"/>
    </xf>
    <xf numFmtId="169" fontId="6" fillId="40" borderId="11" xfId="0" applyNumberFormat="1" applyFont="1" applyFill="1" applyBorder="1" applyAlignment="1">
      <alignment horizontal="center" vertical="center" shrinkToFit="1"/>
    </xf>
    <xf numFmtId="169" fontId="6" fillId="39" borderId="11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4" fontId="11" fillId="34" borderId="17" xfId="0" applyNumberFormat="1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168" fontId="11" fillId="34" borderId="17" xfId="0" applyNumberFormat="1" applyFont="1" applyFill="1" applyBorder="1" applyAlignment="1">
      <alignment horizontal="center" vertical="center" wrapText="1"/>
    </xf>
    <xf numFmtId="168" fontId="2" fillId="35" borderId="18" xfId="0" applyNumberFormat="1" applyFont="1" applyFill="1" applyBorder="1" applyAlignment="1">
      <alignment horizontal="center" vertical="center" shrinkToFit="1"/>
    </xf>
    <xf numFmtId="169" fontId="11" fillId="38" borderId="11" xfId="0" applyNumberFormat="1" applyFont="1" applyFill="1" applyBorder="1" applyAlignment="1">
      <alignment horizontal="center" vertical="center" wrapText="1"/>
    </xf>
    <xf numFmtId="169" fontId="11" fillId="36" borderId="11" xfId="0" applyNumberFormat="1" applyFont="1" applyFill="1" applyBorder="1" applyAlignment="1">
      <alignment horizontal="center" vertical="center" wrapText="1"/>
    </xf>
    <xf numFmtId="170" fontId="2" fillId="38" borderId="11" xfId="0" applyNumberFormat="1" applyFont="1" applyFill="1" applyBorder="1" applyAlignment="1">
      <alignment horizontal="center" vertical="center" shrinkToFit="1"/>
    </xf>
    <xf numFmtId="169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69" fontId="2" fillId="41" borderId="11" xfId="0" applyNumberFormat="1" applyFont="1" applyFill="1" applyBorder="1" applyAlignment="1">
      <alignment horizontal="center" vertical="center" shrinkToFit="1"/>
    </xf>
    <xf numFmtId="0" fontId="2" fillId="41" borderId="11" xfId="0" applyFont="1" applyFill="1" applyBorder="1" applyAlignment="1">
      <alignment horizontal="center" vertical="center" wrapText="1"/>
    </xf>
    <xf numFmtId="49" fontId="2" fillId="41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8" fillId="36" borderId="27" xfId="0" applyNumberFormat="1" applyFont="1" applyFill="1" applyBorder="1" applyAlignment="1">
      <alignment horizontal="center" vertical="center" shrinkToFit="1"/>
    </xf>
    <xf numFmtId="4" fontId="2" fillId="36" borderId="27" xfId="0" applyNumberFormat="1" applyFont="1" applyFill="1" applyBorder="1" applyAlignment="1">
      <alignment horizontal="center" vertical="center" shrinkToFit="1"/>
    </xf>
    <xf numFmtId="4" fontId="5" fillId="37" borderId="27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69" fontId="11" fillId="39" borderId="11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wrapText="1"/>
    </xf>
    <xf numFmtId="49" fontId="6" fillId="40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4" borderId="17" xfId="0" applyFont="1" applyFill="1" applyBorder="1" applyAlignment="1">
      <alignment wrapText="1"/>
    </xf>
    <xf numFmtId="169" fontId="4" fillId="34" borderId="11" xfId="0" applyNumberFormat="1" applyFont="1" applyFill="1" applyBorder="1" applyAlignment="1">
      <alignment horizontal="center" vertical="center" wrapText="1"/>
    </xf>
    <xf numFmtId="43" fontId="4" fillId="42" borderId="11" xfId="63" applyFont="1" applyFill="1" applyBorder="1" applyAlignment="1">
      <alignment horizontal="center" vertical="center" wrapText="1"/>
    </xf>
    <xf numFmtId="169" fontId="5" fillId="37" borderId="11" xfId="0" applyNumberFormat="1" applyFont="1" applyFill="1" applyBorder="1" applyAlignment="1">
      <alignment horizontal="center" vertical="center" shrinkToFit="1"/>
    </xf>
    <xf numFmtId="2" fontId="4" fillId="42" borderId="11" xfId="0" applyNumberFormat="1" applyFont="1" applyFill="1" applyBorder="1" applyAlignment="1">
      <alignment horizontal="center" vertical="center"/>
    </xf>
    <xf numFmtId="169" fontId="6" fillId="40" borderId="11" xfId="0" applyNumberFormat="1" applyFont="1" applyFill="1" applyBorder="1" applyAlignment="1">
      <alignment horizontal="center" vertical="center" wrapText="1"/>
    </xf>
    <xf numFmtId="169" fontId="4" fillId="34" borderId="17" xfId="0" applyNumberFormat="1" applyFont="1" applyFill="1" applyBorder="1" applyAlignment="1">
      <alignment horizontal="center" vertical="center" wrapText="1"/>
    </xf>
    <xf numFmtId="169" fontId="4" fillId="34" borderId="23" xfId="0" applyNumberFormat="1" applyFont="1" applyFill="1" applyBorder="1" applyAlignment="1">
      <alignment horizontal="center" vertical="center" wrapText="1"/>
    </xf>
    <xf numFmtId="169" fontId="3" fillId="0" borderId="24" xfId="0" applyNumberFormat="1" applyFont="1" applyBorder="1" applyAlignment="1">
      <alignment horizontal="center" vertical="center" wrapText="1"/>
    </xf>
    <xf numFmtId="169" fontId="3" fillId="0" borderId="25" xfId="0" applyNumberFormat="1" applyFont="1" applyBorder="1" applyAlignment="1">
      <alignment horizontal="center" vertical="center" wrapText="1"/>
    </xf>
    <xf numFmtId="169" fontId="2" fillId="36" borderId="11" xfId="0" applyNumberFormat="1" applyFont="1" applyFill="1" applyBorder="1" applyAlignment="1">
      <alignment horizontal="center" vertical="center" wrapText="1"/>
    </xf>
    <xf numFmtId="169" fontId="2" fillId="39" borderId="11" xfId="0" applyNumberFormat="1" applyFont="1" applyFill="1" applyBorder="1" applyAlignment="1">
      <alignment horizontal="center" vertical="center" wrapText="1"/>
    </xf>
    <xf numFmtId="169" fontId="2" fillId="38" borderId="11" xfId="0" applyNumberFormat="1" applyFont="1" applyFill="1" applyBorder="1" applyAlignment="1">
      <alignment horizontal="center" vertical="center" wrapText="1"/>
    </xf>
    <xf numFmtId="169" fontId="2" fillId="35" borderId="18" xfId="0" applyNumberFormat="1" applyFont="1" applyFill="1" applyBorder="1" applyAlignment="1">
      <alignment horizontal="center" vertical="center" shrinkToFit="1"/>
    </xf>
    <xf numFmtId="169" fontId="2" fillId="35" borderId="15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wrapText="1"/>
    </xf>
    <xf numFmtId="169" fontId="11" fillId="34" borderId="20" xfId="0" applyNumberFormat="1" applyFont="1" applyFill="1" applyBorder="1" applyAlignment="1">
      <alignment horizontal="center" vertical="center" wrapTex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2" fillId="35" borderId="22" xfId="0" applyNumberFormat="1" applyFont="1" applyFill="1" applyBorder="1" applyAlignment="1">
      <alignment horizontal="center" vertical="center" wrapText="1"/>
    </xf>
    <xf numFmtId="169" fontId="8" fillId="36" borderId="27" xfId="0" applyNumberFormat="1" applyFont="1" applyFill="1" applyBorder="1" applyAlignment="1">
      <alignment horizontal="center" vertical="center" shrinkToFit="1"/>
    </xf>
    <xf numFmtId="169" fontId="8" fillId="36" borderId="14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wrapText="1" shrinkToFit="1"/>
    </xf>
    <xf numFmtId="169" fontId="8" fillId="36" borderId="18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shrinkToFit="1"/>
    </xf>
    <xf numFmtId="169" fontId="8" fillId="36" borderId="18" xfId="0" applyNumberFormat="1" applyFont="1" applyFill="1" applyBorder="1" applyAlignment="1">
      <alignment horizontal="center" vertical="center" wrapText="1" shrinkToFit="1"/>
    </xf>
    <xf numFmtId="169" fontId="2" fillId="35" borderId="27" xfId="0" applyNumberFormat="1" applyFont="1" applyFill="1" applyBorder="1" applyAlignment="1">
      <alignment horizontal="center" vertical="center" shrinkToFit="1"/>
    </xf>
    <xf numFmtId="169" fontId="2" fillId="35" borderId="14" xfId="0" applyNumberFormat="1" applyFont="1" applyFill="1" applyBorder="1" applyAlignment="1">
      <alignment horizontal="center" vertical="center" shrinkToFit="1"/>
    </xf>
    <xf numFmtId="0" fontId="2" fillId="41" borderId="11" xfId="0" applyFont="1" applyFill="1" applyBorder="1" applyAlignment="1">
      <alignment vertical="top" wrapText="1" shrinkToFit="1"/>
    </xf>
    <xf numFmtId="169" fontId="2" fillId="41" borderId="18" xfId="0" applyNumberFormat="1" applyFont="1" applyFill="1" applyBorder="1" applyAlignment="1">
      <alignment horizontal="center" vertical="center" shrinkToFit="1"/>
    </xf>
    <xf numFmtId="169" fontId="2" fillId="41" borderId="15" xfId="0" applyNumberFormat="1" applyFont="1" applyFill="1" applyBorder="1" applyAlignment="1">
      <alignment horizontal="center" vertical="center" shrinkToFit="1"/>
    </xf>
    <xf numFmtId="169" fontId="2" fillId="41" borderId="18" xfId="0" applyNumberFormat="1" applyFont="1" applyFill="1" applyBorder="1" applyAlignment="1">
      <alignment horizontal="center" vertical="center" wrapText="1"/>
    </xf>
    <xf numFmtId="169" fontId="11" fillId="41" borderId="20" xfId="0" applyNumberFormat="1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vertical="top" wrapText="1"/>
    </xf>
    <xf numFmtId="169" fontId="2" fillId="41" borderId="27" xfId="0" applyNumberFormat="1" applyFont="1" applyFill="1" applyBorder="1" applyAlignment="1">
      <alignment horizontal="center" vertical="center" shrinkToFit="1"/>
    </xf>
    <xf numFmtId="169" fontId="2" fillId="41" borderId="14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wrapText="1" shrinkToFit="1"/>
    </xf>
    <xf numFmtId="169" fontId="2" fillId="39" borderId="18" xfId="0" applyNumberFormat="1" applyFont="1" applyFill="1" applyBorder="1" applyAlignment="1">
      <alignment horizontal="center" vertical="center" shrinkToFit="1"/>
    </xf>
    <xf numFmtId="169" fontId="2" fillId="39" borderId="15" xfId="0" applyNumberFormat="1" applyFont="1" applyFill="1" applyBorder="1" applyAlignment="1">
      <alignment horizontal="center" vertical="center" shrinkToFit="1"/>
    </xf>
    <xf numFmtId="169" fontId="5" fillId="37" borderId="27" xfId="0" applyNumberFormat="1" applyFont="1" applyFill="1" applyBorder="1" applyAlignment="1">
      <alignment horizontal="center" vertical="center" shrinkToFit="1"/>
    </xf>
    <xf numFmtId="169" fontId="5" fillId="37" borderId="14" xfId="0" applyNumberFormat="1" applyFont="1" applyFill="1" applyBorder="1" applyAlignment="1">
      <alignment horizontal="center" vertical="center" shrinkToFit="1"/>
    </xf>
    <xf numFmtId="169" fontId="5" fillId="37" borderId="15" xfId="0" applyNumberFormat="1" applyFont="1" applyFill="1" applyBorder="1" applyAlignment="1">
      <alignment horizontal="center" vertical="center" wrapText="1" shrinkToFit="1"/>
    </xf>
    <xf numFmtId="169" fontId="2" fillId="35" borderId="15" xfId="0" applyNumberFormat="1" applyFont="1" applyFill="1" applyBorder="1" applyAlignment="1">
      <alignment horizontal="center" vertical="center" wrapText="1" shrinkToFit="1"/>
    </xf>
    <xf numFmtId="169" fontId="5" fillId="37" borderId="12" xfId="0" applyNumberFormat="1" applyFont="1" applyFill="1" applyBorder="1" applyAlignment="1">
      <alignment horizontal="center" vertical="center" shrinkToFit="1"/>
    </xf>
    <xf numFmtId="169" fontId="5" fillId="37" borderId="15" xfId="0" applyNumberFormat="1" applyFont="1" applyFill="1" applyBorder="1" applyAlignment="1">
      <alignment horizontal="center" vertical="center" shrinkToFit="1"/>
    </xf>
    <xf numFmtId="169" fontId="2" fillId="36" borderId="27" xfId="0" applyNumberFormat="1" applyFont="1" applyFill="1" applyBorder="1" applyAlignment="1">
      <alignment horizontal="center" vertical="center" shrinkToFit="1"/>
    </xf>
    <xf numFmtId="169" fontId="2" fillId="36" borderId="14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wrapText="1" shrinkToFit="1"/>
    </xf>
    <xf numFmtId="169" fontId="2" fillId="36" borderId="18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shrinkToFit="1"/>
    </xf>
    <xf numFmtId="169" fontId="2" fillId="36" borderId="18" xfId="0" applyNumberFormat="1" applyFont="1" applyFill="1" applyBorder="1" applyAlignment="1">
      <alignment horizontal="center" vertical="center" wrapText="1" shrinkToFit="1"/>
    </xf>
    <xf numFmtId="169" fontId="5" fillId="37" borderId="18" xfId="0" applyNumberFormat="1" applyFont="1" applyFill="1" applyBorder="1" applyAlignment="1">
      <alignment horizontal="center" vertical="center" shrinkToFit="1"/>
    </xf>
    <xf numFmtId="169" fontId="2" fillId="36" borderId="12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169" fontId="4" fillId="41" borderId="17" xfId="0" applyNumberFormat="1" applyFont="1" applyFill="1" applyBorder="1" applyAlignment="1">
      <alignment horizontal="center" vertical="center" wrapText="1"/>
    </xf>
    <xf numFmtId="169" fontId="4" fillId="41" borderId="23" xfId="0" applyNumberFormat="1" applyFont="1" applyFill="1" applyBorder="1" applyAlignment="1">
      <alignment horizontal="center" vertical="center" wrapText="1"/>
    </xf>
    <xf numFmtId="169" fontId="3" fillId="41" borderId="24" xfId="0" applyNumberFormat="1" applyFont="1" applyFill="1" applyBorder="1" applyAlignment="1">
      <alignment horizontal="center" vertical="center" wrapText="1"/>
    </xf>
    <xf numFmtId="169" fontId="3" fillId="41" borderId="25" xfId="0" applyNumberFormat="1" applyFont="1" applyFill="1" applyBorder="1" applyAlignment="1">
      <alignment horizontal="center" vertical="center" wrapText="1"/>
    </xf>
    <xf numFmtId="43" fontId="15" fillId="0" borderId="0" xfId="63" applyFont="1" applyAlignment="1">
      <alignment horizontal="center"/>
    </xf>
    <xf numFmtId="43" fontId="15" fillId="0" borderId="0" xfId="63" applyFont="1" applyAlignment="1">
      <alignment horizontal="center" vertical="center"/>
    </xf>
    <xf numFmtId="4" fontId="38" fillId="0" borderId="0" xfId="33" applyBorder="1">
      <alignment horizontal="right" vertical="top" shrinkToFit="1"/>
      <protection/>
    </xf>
    <xf numFmtId="4" fontId="39" fillId="41" borderId="0" xfId="35" applyFill="1" applyBorder="1" applyProtection="1">
      <alignment horizontal="right" vertical="top" shrinkToFit="1"/>
      <protection/>
    </xf>
    <xf numFmtId="43" fontId="15" fillId="41" borderId="0" xfId="63" applyFont="1" applyFill="1" applyAlignment="1">
      <alignment horizontal="center" vertical="center"/>
    </xf>
    <xf numFmtId="174" fontId="15" fillId="0" borderId="0" xfId="63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xl6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2"/>
  <sheetViews>
    <sheetView showGridLines="0" tabSelected="1" zoomScale="120" zoomScaleNormal="120" zoomScalePageLayoutView="0" workbookViewId="0" topLeftCell="A121">
      <selection activeCell="X59" sqref="X59"/>
    </sheetView>
  </sheetViews>
  <sheetFormatPr defaultColWidth="9.00390625" defaultRowHeight="12.75" outlineLevelRow="6"/>
  <cols>
    <col min="1" max="1" width="75.25390625" style="2" customWidth="1"/>
    <col min="2" max="2" width="6.125" style="12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32" hidden="1" customWidth="1"/>
    <col min="23" max="23" width="11.875" style="27" hidden="1" customWidth="1"/>
    <col min="24" max="24" width="18.375" style="2" customWidth="1"/>
    <col min="25" max="25" width="15.375" style="2" customWidth="1"/>
    <col min="26" max="26" width="9.125" style="2" customWidth="1"/>
    <col min="27" max="27" width="17.00390625" style="172" customWidth="1"/>
    <col min="28" max="16384" width="9.125" style="2" customWidth="1"/>
  </cols>
  <sheetData>
    <row r="1" spans="2:21" ht="15.75">
      <c r="B1" s="179" t="s">
        <v>268</v>
      </c>
      <c r="C1" s="179"/>
      <c r="D1" s="179"/>
      <c r="E1" s="179"/>
      <c r="F1" s="179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2:21" ht="15.75">
      <c r="B2" s="179" t="s">
        <v>238</v>
      </c>
      <c r="C2" s="179"/>
      <c r="D2" s="179"/>
      <c r="E2" s="179"/>
      <c r="F2" s="179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2:21" ht="15.75">
      <c r="B3" s="179" t="s">
        <v>298</v>
      </c>
      <c r="C3" s="179"/>
      <c r="D3" s="179"/>
      <c r="E3" s="179"/>
      <c r="F3" s="179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2:21" ht="15.75">
      <c r="B4" s="114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2:23" ht="18.75">
      <c r="B5" s="179" t="s">
        <v>226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47"/>
      <c r="W5" s="2"/>
    </row>
    <row r="6" spans="2:23" ht="15" customHeight="1">
      <c r="B6" s="180" t="s">
        <v>71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48"/>
      <c r="W6" s="2"/>
    </row>
    <row r="7" spans="2:23" ht="15.75">
      <c r="B7" s="182" t="s">
        <v>237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27"/>
      <c r="V7" s="2"/>
      <c r="W7" s="2"/>
    </row>
    <row r="8" spans="2:23" ht="12.75">
      <c r="B8" s="2"/>
      <c r="V8" s="2"/>
      <c r="W8" s="2"/>
    </row>
    <row r="9" spans="1:23" ht="30.75" customHeight="1">
      <c r="A9" s="181" t="s">
        <v>26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V9" s="2"/>
      <c r="W9" s="2"/>
    </row>
    <row r="10" spans="1:23" ht="57" customHeight="1">
      <c r="A10" s="178" t="s">
        <v>225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V10" s="2"/>
      <c r="W10" s="2"/>
    </row>
    <row r="11" spans="1:25" ht="16.5" thickBot="1">
      <c r="A11" s="30"/>
      <c r="B11" s="30"/>
      <c r="C11" s="30"/>
      <c r="D11" s="30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W11" s="35" t="s">
        <v>23</v>
      </c>
      <c r="Y11" s="115" t="s">
        <v>69</v>
      </c>
    </row>
    <row r="12" spans="1:27" ht="48" thickBot="1">
      <c r="A12" s="4" t="s">
        <v>0</v>
      </c>
      <c r="B12" s="4" t="s">
        <v>16</v>
      </c>
      <c r="C12" s="4" t="s">
        <v>1</v>
      </c>
      <c r="D12" s="4"/>
      <c r="E12" s="4" t="s">
        <v>4</v>
      </c>
      <c r="F12" s="17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24" t="s">
        <v>4</v>
      </c>
      <c r="V12" s="36" t="s">
        <v>25</v>
      </c>
      <c r="W12" s="28" t="s">
        <v>24</v>
      </c>
      <c r="X12" s="116" t="s">
        <v>301</v>
      </c>
      <c r="Y12" s="117" t="s">
        <v>302</v>
      </c>
      <c r="AA12" s="173"/>
    </row>
    <row r="13" spans="1:27" ht="25.5" customHeight="1" thickBot="1">
      <c r="A13" s="67" t="s">
        <v>70</v>
      </c>
      <c r="B13" s="68" t="s">
        <v>2</v>
      </c>
      <c r="C13" s="69"/>
      <c r="D13" s="68" t="s">
        <v>106</v>
      </c>
      <c r="E13" s="120">
        <f>E17+E21+E53+E60+E64+E69+E74+E81+E84+E87+E90+E93+E105+E14+E56+E50+E109+E117+E123+E127+E130+E133</f>
        <v>634789.42371</v>
      </c>
      <c r="F13" s="121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3"/>
      <c r="W13" s="124"/>
      <c r="X13" s="120">
        <f>X17+X21+X53+X60+X64+X69+X74+X81+X84+X87+X90+X93+X105+X14+X56+X50+X109+X117+X123+X127+X130+X133</f>
        <v>632739.645</v>
      </c>
      <c r="Y13" s="119">
        <f>X13/E13*100</f>
        <v>99.67709312199624</v>
      </c>
      <c r="AA13" s="173"/>
    </row>
    <row r="14" spans="1:27" ht="33.75" customHeight="1" thickBot="1">
      <c r="A14" s="75" t="s">
        <v>269</v>
      </c>
      <c r="B14" s="76" t="s">
        <v>77</v>
      </c>
      <c r="C14" s="77"/>
      <c r="D14" s="76" t="s">
        <v>107</v>
      </c>
      <c r="E14" s="125">
        <f>E15</f>
        <v>2787.5421</v>
      </c>
      <c r="F14" s="121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3"/>
      <c r="W14" s="124"/>
      <c r="X14" s="125">
        <f>X15</f>
        <v>2787.542</v>
      </c>
      <c r="Y14" s="119">
        <f aca="true" t="shared" si="0" ref="Y14:Y77">X14/E14*100</f>
        <v>99.99999641261023</v>
      </c>
      <c r="AA14" s="173"/>
    </row>
    <row r="15" spans="1:27" ht="18" customHeight="1" thickBot="1">
      <c r="A15" s="104" t="s">
        <v>17</v>
      </c>
      <c r="B15" s="78" t="s">
        <v>77</v>
      </c>
      <c r="C15" s="79"/>
      <c r="D15" s="78" t="s">
        <v>107</v>
      </c>
      <c r="E15" s="126">
        <f>E16</f>
        <v>2787.5421</v>
      </c>
      <c r="F15" s="121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3"/>
      <c r="W15" s="124"/>
      <c r="X15" s="126">
        <f>X16</f>
        <v>2787.542</v>
      </c>
      <c r="Y15" s="119">
        <f t="shared" si="0"/>
        <v>99.99999641261023</v>
      </c>
      <c r="AA15" s="173"/>
    </row>
    <row r="16" spans="1:27" ht="32.25" customHeight="1" thickBot="1">
      <c r="A16" s="54" t="s">
        <v>245</v>
      </c>
      <c r="B16" s="80" t="s">
        <v>77</v>
      </c>
      <c r="C16" s="81"/>
      <c r="D16" s="80" t="s">
        <v>244</v>
      </c>
      <c r="E16" s="127">
        <v>2787.5421</v>
      </c>
      <c r="F16" s="121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3"/>
      <c r="W16" s="124"/>
      <c r="X16" s="127">
        <v>2787.542</v>
      </c>
      <c r="Y16" s="119">
        <f t="shared" si="0"/>
        <v>99.99999641261023</v>
      </c>
      <c r="AA16" s="173"/>
    </row>
    <row r="17" spans="1:27" ht="32.25" thickBot="1">
      <c r="A17" s="11" t="s">
        <v>270</v>
      </c>
      <c r="B17" s="13">
        <v>951</v>
      </c>
      <c r="C17" s="9"/>
      <c r="D17" s="9" t="s">
        <v>109</v>
      </c>
      <c r="E17" s="83">
        <f>E18</f>
        <v>12012.99728</v>
      </c>
      <c r="F17" s="121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3"/>
      <c r="W17" s="124"/>
      <c r="X17" s="83">
        <f>X18</f>
        <v>12012.997</v>
      </c>
      <c r="Y17" s="119">
        <f t="shared" si="0"/>
        <v>99.99999766919117</v>
      </c>
      <c r="AA17" s="173"/>
    </row>
    <row r="18" spans="1:27" ht="16.5" thickBot="1">
      <c r="A18" s="104" t="s">
        <v>17</v>
      </c>
      <c r="B18" s="105">
        <v>951</v>
      </c>
      <c r="C18" s="106"/>
      <c r="D18" s="105" t="s">
        <v>109</v>
      </c>
      <c r="E18" s="107">
        <f>E19+E20</f>
        <v>12012.99728</v>
      </c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  <c r="W18" s="60"/>
      <c r="X18" s="107">
        <f>X19+X20</f>
        <v>12012.997</v>
      </c>
      <c r="Y18" s="119">
        <f t="shared" si="0"/>
        <v>99.99999766919117</v>
      </c>
      <c r="AA18" s="173"/>
    </row>
    <row r="19" spans="1:27" ht="32.25" thickBot="1">
      <c r="A19" s="54" t="s">
        <v>42</v>
      </c>
      <c r="B19" s="51">
        <v>951</v>
      </c>
      <c r="C19" s="53"/>
      <c r="D19" s="52" t="s">
        <v>108</v>
      </c>
      <c r="E19" s="82">
        <v>12012.99728</v>
      </c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9"/>
      <c r="W19" s="60"/>
      <c r="X19" s="82">
        <v>12012.997</v>
      </c>
      <c r="Y19" s="119">
        <f t="shared" si="0"/>
        <v>99.99999766919117</v>
      </c>
      <c r="AA19" s="173"/>
    </row>
    <row r="20" spans="1:27" ht="18.75">
      <c r="A20" s="54" t="s">
        <v>102</v>
      </c>
      <c r="B20" s="51">
        <v>951</v>
      </c>
      <c r="C20" s="53"/>
      <c r="D20" s="52" t="s">
        <v>108</v>
      </c>
      <c r="E20" s="82">
        <v>0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9"/>
      <c r="W20" s="60"/>
      <c r="X20" s="82">
        <v>0</v>
      </c>
      <c r="Y20" s="119">
        <v>0</v>
      </c>
      <c r="AA20" s="173"/>
    </row>
    <row r="21" spans="1:27" ht="15.75">
      <c r="A21" s="11" t="s">
        <v>271</v>
      </c>
      <c r="B21" s="13">
        <v>953</v>
      </c>
      <c r="C21" s="9"/>
      <c r="D21" s="9" t="s">
        <v>112</v>
      </c>
      <c r="E21" s="83">
        <f>E22</f>
        <v>496497.92075</v>
      </c>
      <c r="F21" s="83">
        <f aca="true" t="shared" si="1" ref="F21:W21">F22</f>
        <v>0</v>
      </c>
      <c r="G21" s="83">
        <f t="shared" si="1"/>
        <v>0</v>
      </c>
      <c r="H21" s="83">
        <f t="shared" si="1"/>
        <v>0</v>
      </c>
      <c r="I21" s="83">
        <f t="shared" si="1"/>
        <v>0</v>
      </c>
      <c r="J21" s="83">
        <f t="shared" si="1"/>
        <v>0</v>
      </c>
      <c r="K21" s="83">
        <f t="shared" si="1"/>
        <v>0</v>
      </c>
      <c r="L21" s="83">
        <f t="shared" si="1"/>
        <v>0</v>
      </c>
      <c r="M21" s="83">
        <f t="shared" si="1"/>
        <v>0</v>
      </c>
      <c r="N21" s="83">
        <f t="shared" si="1"/>
        <v>0</v>
      </c>
      <c r="O21" s="83">
        <f t="shared" si="1"/>
        <v>0</v>
      </c>
      <c r="P21" s="83">
        <f t="shared" si="1"/>
        <v>0</v>
      </c>
      <c r="Q21" s="83">
        <f t="shared" si="1"/>
        <v>0</v>
      </c>
      <c r="R21" s="83">
        <f t="shared" si="1"/>
        <v>0</v>
      </c>
      <c r="S21" s="83">
        <f t="shared" si="1"/>
        <v>0</v>
      </c>
      <c r="T21" s="83">
        <f t="shared" si="1"/>
        <v>0</v>
      </c>
      <c r="U21" s="83">
        <f t="shared" si="1"/>
        <v>0</v>
      </c>
      <c r="V21" s="83">
        <f t="shared" si="1"/>
        <v>0</v>
      </c>
      <c r="W21" s="83">
        <f t="shared" si="1"/>
        <v>0</v>
      </c>
      <c r="X21" s="83">
        <f>X22</f>
        <v>496283.049</v>
      </c>
      <c r="Y21" s="119">
        <f t="shared" si="0"/>
        <v>99.95672252772471</v>
      </c>
      <c r="AA21" s="173"/>
    </row>
    <row r="22" spans="1:27" ht="26.25" thickBot="1">
      <c r="A22" s="104" t="s">
        <v>19</v>
      </c>
      <c r="B22" s="105" t="s">
        <v>18</v>
      </c>
      <c r="C22" s="106"/>
      <c r="D22" s="105" t="s">
        <v>106</v>
      </c>
      <c r="E22" s="107">
        <f aca="true" t="shared" si="2" ref="E22:W22">E23+E29+E41+E44+E47</f>
        <v>496497.92075</v>
      </c>
      <c r="F22" s="107">
        <f t="shared" si="2"/>
        <v>0</v>
      </c>
      <c r="G22" s="107">
        <f t="shared" si="2"/>
        <v>0</v>
      </c>
      <c r="H22" s="107">
        <f t="shared" si="2"/>
        <v>0</v>
      </c>
      <c r="I22" s="107">
        <f t="shared" si="2"/>
        <v>0</v>
      </c>
      <c r="J22" s="107">
        <f t="shared" si="2"/>
        <v>0</v>
      </c>
      <c r="K22" s="107">
        <f t="shared" si="2"/>
        <v>0</v>
      </c>
      <c r="L22" s="107">
        <f t="shared" si="2"/>
        <v>0</v>
      </c>
      <c r="M22" s="107">
        <f t="shared" si="2"/>
        <v>0</v>
      </c>
      <c r="N22" s="107">
        <f t="shared" si="2"/>
        <v>0</v>
      </c>
      <c r="O22" s="107">
        <f t="shared" si="2"/>
        <v>0</v>
      </c>
      <c r="P22" s="107">
        <f t="shared" si="2"/>
        <v>0</v>
      </c>
      <c r="Q22" s="107">
        <f t="shared" si="2"/>
        <v>0</v>
      </c>
      <c r="R22" s="107">
        <f t="shared" si="2"/>
        <v>0</v>
      </c>
      <c r="S22" s="107">
        <f t="shared" si="2"/>
        <v>0</v>
      </c>
      <c r="T22" s="107">
        <f t="shared" si="2"/>
        <v>0</v>
      </c>
      <c r="U22" s="107">
        <f t="shared" si="2"/>
        <v>0</v>
      </c>
      <c r="V22" s="107">
        <f t="shared" si="2"/>
        <v>0</v>
      </c>
      <c r="W22" s="107">
        <f t="shared" si="2"/>
        <v>0</v>
      </c>
      <c r="X22" s="107">
        <f>X23+X29+X41+X44+X47</f>
        <v>496283.049</v>
      </c>
      <c r="Y22" s="119">
        <f t="shared" si="0"/>
        <v>99.95672252772471</v>
      </c>
      <c r="AA22" s="173"/>
    </row>
    <row r="23" spans="1:27" ht="19.5" customHeight="1" thickBot="1">
      <c r="A23" s="62" t="s">
        <v>58</v>
      </c>
      <c r="B23" s="15">
        <v>953</v>
      </c>
      <c r="C23" s="6"/>
      <c r="D23" s="6" t="s">
        <v>110</v>
      </c>
      <c r="E23" s="86">
        <f>E24+E26+E25+E28+E27</f>
        <v>120672.07986</v>
      </c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9"/>
      <c r="W23" s="60"/>
      <c r="X23" s="86">
        <f>X24+X26+X25+X28+X27</f>
        <v>120548.959</v>
      </c>
      <c r="Y23" s="119">
        <f t="shared" si="0"/>
        <v>99.89797071522855</v>
      </c>
      <c r="AA23" s="173"/>
    </row>
    <row r="24" spans="1:27" ht="32.25" thickBot="1">
      <c r="A24" s="50" t="s">
        <v>42</v>
      </c>
      <c r="B24" s="51">
        <v>953</v>
      </c>
      <c r="C24" s="52"/>
      <c r="D24" s="52" t="s">
        <v>111</v>
      </c>
      <c r="E24" s="82">
        <v>40826</v>
      </c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9"/>
      <c r="W24" s="60"/>
      <c r="X24" s="82">
        <v>40826</v>
      </c>
      <c r="Y24" s="119">
        <f t="shared" si="0"/>
        <v>100</v>
      </c>
      <c r="AA24" s="173"/>
    </row>
    <row r="25" spans="1:27" ht="32.25" thickBot="1">
      <c r="A25" s="54" t="s">
        <v>74</v>
      </c>
      <c r="B25" s="51">
        <v>953</v>
      </c>
      <c r="C25" s="52"/>
      <c r="D25" s="52" t="s">
        <v>113</v>
      </c>
      <c r="E25" s="82">
        <v>788.96</v>
      </c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  <c r="W25" s="60"/>
      <c r="X25" s="82">
        <v>774.36</v>
      </c>
      <c r="Y25" s="119">
        <f t="shared" si="0"/>
        <v>98.14946258365443</v>
      </c>
      <c r="AA25" s="173"/>
    </row>
    <row r="26" spans="1:27" ht="51" customHeight="1" thickBot="1">
      <c r="A26" s="54" t="s">
        <v>59</v>
      </c>
      <c r="B26" s="51">
        <v>953</v>
      </c>
      <c r="C26" s="52"/>
      <c r="D26" s="52" t="s">
        <v>114</v>
      </c>
      <c r="E26" s="82">
        <v>77780</v>
      </c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  <c r="W26" s="60"/>
      <c r="X26" s="82">
        <v>77780</v>
      </c>
      <c r="Y26" s="119">
        <f t="shared" si="0"/>
        <v>100</v>
      </c>
      <c r="AA26" s="173"/>
    </row>
    <row r="27" spans="1:27" ht="51" customHeight="1" thickBot="1">
      <c r="A27" s="54" t="s">
        <v>262</v>
      </c>
      <c r="B27" s="51">
        <v>953</v>
      </c>
      <c r="C27" s="52"/>
      <c r="D27" s="52" t="s">
        <v>263</v>
      </c>
      <c r="E27" s="82">
        <v>1043.4</v>
      </c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9"/>
      <c r="W27" s="60"/>
      <c r="X27" s="82">
        <v>934.879</v>
      </c>
      <c r="Y27" s="119">
        <f t="shared" si="0"/>
        <v>89.59929078014184</v>
      </c>
      <c r="AA27" s="173"/>
    </row>
    <row r="28" spans="1:27" ht="51" customHeight="1" thickBot="1">
      <c r="A28" s="54" t="s">
        <v>247</v>
      </c>
      <c r="B28" s="51">
        <v>953</v>
      </c>
      <c r="C28" s="52"/>
      <c r="D28" s="52" t="s">
        <v>246</v>
      </c>
      <c r="E28" s="82">
        <v>233.71986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9"/>
      <c r="W28" s="60"/>
      <c r="X28" s="82">
        <v>233.72</v>
      </c>
      <c r="Y28" s="119">
        <f t="shared" si="0"/>
        <v>100.00005990077182</v>
      </c>
      <c r="AA28" s="173"/>
    </row>
    <row r="29" spans="1:27" ht="23.25" customHeight="1" thickBot="1">
      <c r="A29" s="63" t="s">
        <v>60</v>
      </c>
      <c r="B29" s="61">
        <v>953</v>
      </c>
      <c r="C29" s="6"/>
      <c r="D29" s="6" t="s">
        <v>115</v>
      </c>
      <c r="E29" s="86">
        <f>E30+E33+E34+E37+E38+E31+E39+E40+E32+E35+E36</f>
        <v>336979.12512</v>
      </c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9"/>
      <c r="W29" s="60"/>
      <c r="X29" s="86">
        <f>X30+X33+X34+X37+X38+X31+X39+X40+X32+X35+X36</f>
        <v>336948.6209999999</v>
      </c>
      <c r="Y29" s="119">
        <f t="shared" si="0"/>
        <v>99.99094777161962</v>
      </c>
      <c r="AA29" s="173"/>
    </row>
    <row r="30" spans="1:27" ht="32.25" thickBot="1">
      <c r="A30" s="50" t="s">
        <v>42</v>
      </c>
      <c r="B30" s="51">
        <v>953</v>
      </c>
      <c r="C30" s="52"/>
      <c r="D30" s="52" t="s">
        <v>116</v>
      </c>
      <c r="E30" s="82">
        <v>85387.6</v>
      </c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9"/>
      <c r="W30" s="60"/>
      <c r="X30" s="82">
        <v>85387.6</v>
      </c>
      <c r="Y30" s="119">
        <f t="shared" si="0"/>
        <v>100</v>
      </c>
      <c r="AA30" s="173"/>
    </row>
    <row r="31" spans="1:27" ht="32.25" thickBot="1">
      <c r="A31" s="54" t="s">
        <v>81</v>
      </c>
      <c r="B31" s="51">
        <v>953</v>
      </c>
      <c r="C31" s="52"/>
      <c r="D31" s="52" t="s">
        <v>117</v>
      </c>
      <c r="E31" s="82">
        <v>901.95335</v>
      </c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  <c r="W31" s="60"/>
      <c r="X31" s="82">
        <v>901.953</v>
      </c>
      <c r="Y31" s="119">
        <f t="shared" si="0"/>
        <v>99.99996119533233</v>
      </c>
      <c r="AA31" s="173"/>
    </row>
    <row r="32" spans="1:27" ht="16.5" thickBot="1">
      <c r="A32" s="54" t="s">
        <v>265</v>
      </c>
      <c r="B32" s="51">
        <v>953</v>
      </c>
      <c r="C32" s="52"/>
      <c r="D32" s="52" t="s">
        <v>264</v>
      </c>
      <c r="E32" s="82">
        <v>30</v>
      </c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9"/>
      <c r="W32" s="60"/>
      <c r="X32" s="82">
        <v>30</v>
      </c>
      <c r="Y32" s="119">
        <f t="shared" si="0"/>
        <v>100</v>
      </c>
      <c r="AA32" s="173"/>
    </row>
    <row r="33" spans="1:27" ht="32.25" thickBot="1">
      <c r="A33" s="50" t="s">
        <v>61</v>
      </c>
      <c r="B33" s="64">
        <v>953</v>
      </c>
      <c r="C33" s="52"/>
      <c r="D33" s="52" t="s">
        <v>118</v>
      </c>
      <c r="E33" s="82">
        <v>5575</v>
      </c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9"/>
      <c r="W33" s="60"/>
      <c r="X33" s="82">
        <v>5575</v>
      </c>
      <c r="Y33" s="119">
        <f t="shared" si="0"/>
        <v>100</v>
      </c>
      <c r="AA33" s="173"/>
    </row>
    <row r="34" spans="1:27" ht="48" customHeight="1" thickBot="1">
      <c r="A34" s="65" t="s">
        <v>62</v>
      </c>
      <c r="B34" s="66">
        <v>953</v>
      </c>
      <c r="C34" s="52"/>
      <c r="D34" s="52" t="s">
        <v>119</v>
      </c>
      <c r="E34" s="82">
        <v>236602.1</v>
      </c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  <c r="W34" s="60"/>
      <c r="X34" s="82">
        <v>238234.108</v>
      </c>
      <c r="Y34" s="119">
        <f t="shared" si="0"/>
        <v>100.68976902571872</v>
      </c>
      <c r="AA34" s="173"/>
    </row>
    <row r="35" spans="1:27" ht="48" customHeight="1" thickBot="1">
      <c r="A35" s="65" t="s">
        <v>293</v>
      </c>
      <c r="B35" s="66">
        <v>953</v>
      </c>
      <c r="C35" s="52"/>
      <c r="D35" s="52" t="s">
        <v>295</v>
      </c>
      <c r="E35" s="82">
        <v>690.735</v>
      </c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  <c r="W35" s="60"/>
      <c r="X35" s="82">
        <v>0</v>
      </c>
      <c r="Y35" s="119">
        <f t="shared" si="0"/>
        <v>0</v>
      </c>
      <c r="AA35" s="177"/>
    </row>
    <row r="36" spans="1:27" ht="48" customHeight="1" thickBot="1">
      <c r="A36" s="65" t="s">
        <v>294</v>
      </c>
      <c r="B36" s="66">
        <v>953</v>
      </c>
      <c r="C36" s="52"/>
      <c r="D36" s="52" t="s">
        <v>296</v>
      </c>
      <c r="E36" s="82">
        <v>1756.37</v>
      </c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9"/>
      <c r="W36" s="60"/>
      <c r="X36" s="82">
        <v>995.186</v>
      </c>
      <c r="Y36" s="119">
        <f t="shared" si="0"/>
        <v>56.66152348309298</v>
      </c>
      <c r="AA36" s="173"/>
    </row>
    <row r="37" spans="1:27" ht="33" customHeight="1" thickBot="1">
      <c r="A37" s="50" t="s">
        <v>65</v>
      </c>
      <c r="B37" s="51">
        <v>953</v>
      </c>
      <c r="C37" s="52"/>
      <c r="D37" s="52" t="s">
        <v>120</v>
      </c>
      <c r="E37" s="82">
        <v>887.79951</v>
      </c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9"/>
      <c r="W37" s="60"/>
      <c r="X37" s="82">
        <v>887.8</v>
      </c>
      <c r="Y37" s="119">
        <f t="shared" si="0"/>
        <v>100.00005519264138</v>
      </c>
      <c r="AA37" s="173"/>
    </row>
    <row r="38" spans="1:27" ht="20.25" customHeight="1" thickBot="1">
      <c r="A38" s="54" t="s">
        <v>66</v>
      </c>
      <c r="B38" s="51">
        <v>953</v>
      </c>
      <c r="C38" s="52"/>
      <c r="D38" s="52" t="s">
        <v>121</v>
      </c>
      <c r="E38" s="82">
        <v>3016.668</v>
      </c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9"/>
      <c r="W38" s="60"/>
      <c r="X38" s="82">
        <v>3016.668</v>
      </c>
      <c r="Y38" s="119">
        <f t="shared" si="0"/>
        <v>100</v>
      </c>
      <c r="AA38" s="173"/>
    </row>
    <row r="39" spans="1:27" ht="18.75" customHeight="1" thickBot="1">
      <c r="A39" s="54" t="s">
        <v>260</v>
      </c>
      <c r="B39" s="51">
        <v>953</v>
      </c>
      <c r="C39" s="52"/>
      <c r="D39" s="52" t="s">
        <v>261</v>
      </c>
      <c r="E39" s="82">
        <v>1746.838</v>
      </c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9"/>
      <c r="W39" s="60"/>
      <c r="X39" s="82">
        <v>1536.245</v>
      </c>
      <c r="Y39" s="119">
        <f t="shared" si="0"/>
        <v>87.94433141481923</v>
      </c>
      <c r="AA39" s="173"/>
    </row>
    <row r="40" spans="1:27" ht="39" customHeight="1" thickBot="1">
      <c r="A40" s="54" t="s">
        <v>248</v>
      </c>
      <c r="B40" s="51">
        <v>953</v>
      </c>
      <c r="C40" s="52"/>
      <c r="D40" s="52" t="s">
        <v>249</v>
      </c>
      <c r="E40" s="82">
        <v>384.06126</v>
      </c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  <c r="W40" s="60"/>
      <c r="X40" s="82">
        <v>384.061</v>
      </c>
      <c r="Y40" s="119">
        <f t="shared" si="0"/>
        <v>99.99993230246653</v>
      </c>
      <c r="AA40" s="173"/>
    </row>
    <row r="41" spans="1:27" ht="32.25" thickBot="1">
      <c r="A41" s="62" t="s">
        <v>63</v>
      </c>
      <c r="B41" s="61">
        <v>953</v>
      </c>
      <c r="C41" s="6"/>
      <c r="D41" s="6" t="s">
        <v>122</v>
      </c>
      <c r="E41" s="86">
        <f>E42+E43</f>
        <v>24621.091</v>
      </c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9"/>
      <c r="W41" s="60"/>
      <c r="X41" s="86">
        <f>X42+X43</f>
        <v>24621.091</v>
      </c>
      <c r="Y41" s="119">
        <f t="shared" si="0"/>
        <v>100</v>
      </c>
      <c r="AA41" s="173"/>
    </row>
    <row r="42" spans="1:27" ht="32.25" thickBot="1">
      <c r="A42" s="50" t="s">
        <v>64</v>
      </c>
      <c r="B42" s="51">
        <v>953</v>
      </c>
      <c r="C42" s="52"/>
      <c r="D42" s="52" t="s">
        <v>123</v>
      </c>
      <c r="E42" s="82">
        <v>24279</v>
      </c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9"/>
      <c r="W42" s="60"/>
      <c r="X42" s="82">
        <v>24279</v>
      </c>
      <c r="Y42" s="119">
        <f t="shared" si="0"/>
        <v>100</v>
      </c>
      <c r="AA42" s="173"/>
    </row>
    <row r="43" spans="1:27" ht="20.25" customHeight="1" thickBot="1">
      <c r="A43" s="54" t="s">
        <v>193</v>
      </c>
      <c r="B43" s="51">
        <v>953</v>
      </c>
      <c r="C43" s="52"/>
      <c r="D43" s="52" t="s">
        <v>194</v>
      </c>
      <c r="E43" s="82">
        <v>342.091</v>
      </c>
      <c r="F43" s="57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/>
      <c r="W43" s="60"/>
      <c r="X43" s="82">
        <v>342.091</v>
      </c>
      <c r="Y43" s="119">
        <f t="shared" si="0"/>
        <v>100</v>
      </c>
      <c r="AA43" s="173"/>
    </row>
    <row r="44" spans="1:27" ht="32.25" thickBot="1">
      <c r="A44" s="62" t="s">
        <v>67</v>
      </c>
      <c r="B44" s="15">
        <v>953</v>
      </c>
      <c r="C44" s="6"/>
      <c r="D44" s="6" t="s">
        <v>124</v>
      </c>
      <c r="E44" s="86">
        <f>E45+E46</f>
        <v>14225.62477</v>
      </c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9"/>
      <c r="W44" s="60"/>
      <c r="X44" s="86">
        <f>X45+X46</f>
        <v>14164.378</v>
      </c>
      <c r="Y44" s="119">
        <f t="shared" si="0"/>
        <v>99.56946165113844</v>
      </c>
      <c r="AA44" s="173"/>
    </row>
    <row r="45" spans="1:27" ht="32.25" thickBot="1">
      <c r="A45" s="50" t="s">
        <v>31</v>
      </c>
      <c r="B45" s="51">
        <v>953</v>
      </c>
      <c r="C45" s="52"/>
      <c r="D45" s="52" t="s">
        <v>125</v>
      </c>
      <c r="E45" s="82">
        <v>13990.29277</v>
      </c>
      <c r="F45" s="57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9"/>
      <c r="W45" s="60"/>
      <c r="X45" s="82">
        <v>13929.046</v>
      </c>
      <c r="Y45" s="119">
        <f t="shared" si="0"/>
        <v>99.56221952601783</v>
      </c>
      <c r="AA45" s="173"/>
    </row>
    <row r="46" spans="1:27" ht="16.5" thickBot="1">
      <c r="A46" s="50" t="s">
        <v>82</v>
      </c>
      <c r="B46" s="51">
        <v>953</v>
      </c>
      <c r="C46" s="52"/>
      <c r="D46" s="52" t="s">
        <v>126</v>
      </c>
      <c r="E46" s="82">
        <v>235.332</v>
      </c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9"/>
      <c r="W46" s="60"/>
      <c r="X46" s="82">
        <v>235.332</v>
      </c>
      <c r="Y46" s="119">
        <f t="shared" si="0"/>
        <v>100</v>
      </c>
      <c r="AA46" s="173"/>
    </row>
    <row r="47" spans="1:27" ht="16.5" thickBot="1">
      <c r="A47" s="62" t="s">
        <v>211</v>
      </c>
      <c r="B47" s="15">
        <v>953</v>
      </c>
      <c r="C47" s="6"/>
      <c r="D47" s="6" t="s">
        <v>214</v>
      </c>
      <c r="E47" s="86">
        <f>E48+E49</f>
        <v>0</v>
      </c>
      <c r="F47" s="5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9"/>
      <c r="W47" s="60"/>
      <c r="X47" s="86">
        <f>X48+X49</f>
        <v>0</v>
      </c>
      <c r="Y47" s="119">
        <v>0</v>
      </c>
      <c r="AA47" s="173"/>
    </row>
    <row r="48" spans="1:27" ht="16.5" thickBot="1">
      <c r="A48" s="50" t="s">
        <v>212</v>
      </c>
      <c r="B48" s="51">
        <v>953</v>
      </c>
      <c r="C48" s="52"/>
      <c r="D48" s="52" t="s">
        <v>213</v>
      </c>
      <c r="E48" s="82">
        <v>0</v>
      </c>
      <c r="F48" s="57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9"/>
      <c r="W48" s="60"/>
      <c r="X48" s="82">
        <v>0</v>
      </c>
      <c r="Y48" s="119">
        <v>0</v>
      </c>
      <c r="AA48" s="173"/>
    </row>
    <row r="49" spans="1:27" ht="32.25" thickBot="1">
      <c r="A49" s="50" t="s">
        <v>215</v>
      </c>
      <c r="B49" s="51">
        <v>953</v>
      </c>
      <c r="C49" s="52"/>
      <c r="D49" s="52" t="s">
        <v>216</v>
      </c>
      <c r="E49" s="82">
        <v>0</v>
      </c>
      <c r="F49" s="57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9"/>
      <c r="W49" s="60"/>
      <c r="X49" s="82">
        <v>0</v>
      </c>
      <c r="Y49" s="119">
        <v>0</v>
      </c>
      <c r="AA49" s="173"/>
    </row>
    <row r="50" spans="1:27" ht="32.25" thickBot="1">
      <c r="A50" s="8" t="s">
        <v>272</v>
      </c>
      <c r="B50" s="13">
        <v>951</v>
      </c>
      <c r="C50" s="9"/>
      <c r="D50" s="9" t="s">
        <v>127</v>
      </c>
      <c r="E50" s="83">
        <f>E51</f>
        <v>25.9</v>
      </c>
      <c r="F50" s="121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3"/>
      <c r="W50" s="124"/>
      <c r="X50" s="83">
        <f>X51</f>
        <v>25.9</v>
      </c>
      <c r="Y50" s="119">
        <f t="shared" si="0"/>
        <v>100</v>
      </c>
      <c r="AA50" s="173"/>
    </row>
    <row r="51" spans="1:27" ht="16.5" thickBot="1">
      <c r="A51" s="104" t="s">
        <v>17</v>
      </c>
      <c r="B51" s="73">
        <v>951</v>
      </c>
      <c r="C51" s="74"/>
      <c r="D51" s="74" t="s">
        <v>127</v>
      </c>
      <c r="E51" s="94">
        <f>E52</f>
        <v>25.9</v>
      </c>
      <c r="F51" s="121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3"/>
      <c r="W51" s="124"/>
      <c r="X51" s="94">
        <f>X52</f>
        <v>25.9</v>
      </c>
      <c r="Y51" s="119">
        <f t="shared" si="0"/>
        <v>100</v>
      </c>
      <c r="AA51" s="173"/>
    </row>
    <row r="52" spans="1:27" ht="32.25" thickBot="1">
      <c r="A52" s="54" t="s">
        <v>78</v>
      </c>
      <c r="B52" s="51">
        <v>951</v>
      </c>
      <c r="C52" s="52"/>
      <c r="D52" s="52" t="s">
        <v>128</v>
      </c>
      <c r="E52" s="82">
        <v>25.9</v>
      </c>
      <c r="F52" s="121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3"/>
      <c r="W52" s="124"/>
      <c r="X52" s="82">
        <v>25.9</v>
      </c>
      <c r="Y52" s="119">
        <f t="shared" si="0"/>
        <v>100</v>
      </c>
      <c r="AA52" s="173"/>
    </row>
    <row r="53" spans="1:27" ht="34.5" customHeight="1" thickBot="1">
      <c r="A53" s="11" t="s">
        <v>290</v>
      </c>
      <c r="B53" s="13">
        <v>951</v>
      </c>
      <c r="C53" s="9"/>
      <c r="D53" s="9" t="s">
        <v>129</v>
      </c>
      <c r="E53" s="83">
        <f>E54</f>
        <v>30</v>
      </c>
      <c r="F53" s="121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3"/>
      <c r="W53" s="124"/>
      <c r="X53" s="83">
        <f>X54</f>
        <v>30</v>
      </c>
      <c r="Y53" s="119">
        <f t="shared" si="0"/>
        <v>100</v>
      </c>
      <c r="AA53" s="173"/>
    </row>
    <row r="54" spans="1:27" ht="16.5" thickBot="1">
      <c r="A54" s="104" t="s">
        <v>17</v>
      </c>
      <c r="B54" s="105">
        <v>951</v>
      </c>
      <c r="C54" s="106"/>
      <c r="D54" s="105" t="s">
        <v>129</v>
      </c>
      <c r="E54" s="107">
        <f>E55</f>
        <v>30</v>
      </c>
      <c r="F54" s="121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3"/>
      <c r="W54" s="124"/>
      <c r="X54" s="107">
        <f>X55</f>
        <v>30</v>
      </c>
      <c r="Y54" s="119">
        <f t="shared" si="0"/>
        <v>100</v>
      </c>
      <c r="AA54" s="173"/>
    </row>
    <row r="55" spans="1:27" ht="33" customHeight="1" thickBot="1">
      <c r="A55" s="54" t="s">
        <v>51</v>
      </c>
      <c r="B55" s="51">
        <v>951</v>
      </c>
      <c r="C55" s="52"/>
      <c r="D55" s="52" t="s">
        <v>130</v>
      </c>
      <c r="E55" s="82">
        <v>30</v>
      </c>
      <c r="F55" s="121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3"/>
      <c r="W55" s="124"/>
      <c r="X55" s="82">
        <v>30</v>
      </c>
      <c r="Y55" s="119">
        <f t="shared" si="0"/>
        <v>100</v>
      </c>
      <c r="AA55" s="173"/>
    </row>
    <row r="56" spans="1:27" ht="33" customHeight="1" thickBot="1">
      <c r="A56" s="56" t="s">
        <v>273</v>
      </c>
      <c r="B56" s="13">
        <v>951</v>
      </c>
      <c r="C56" s="9"/>
      <c r="D56" s="9" t="s">
        <v>131</v>
      </c>
      <c r="E56" s="83">
        <f>E57</f>
        <v>30</v>
      </c>
      <c r="F56" s="121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3"/>
      <c r="W56" s="124"/>
      <c r="X56" s="83">
        <f>X57</f>
        <v>30</v>
      </c>
      <c r="Y56" s="119">
        <f t="shared" si="0"/>
        <v>100</v>
      </c>
      <c r="AA56" s="173"/>
    </row>
    <row r="57" spans="1:27" ht="18.75" customHeight="1" thickBot="1">
      <c r="A57" s="104" t="s">
        <v>17</v>
      </c>
      <c r="B57" s="73">
        <v>951</v>
      </c>
      <c r="C57" s="74"/>
      <c r="D57" s="74" t="s">
        <v>131</v>
      </c>
      <c r="E57" s="94">
        <f>E58+E59</f>
        <v>30</v>
      </c>
      <c r="F57" s="121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3"/>
      <c r="W57" s="124"/>
      <c r="X57" s="94">
        <f>X58+X59</f>
        <v>30</v>
      </c>
      <c r="Y57" s="119">
        <f t="shared" si="0"/>
        <v>100</v>
      </c>
      <c r="AA57" s="173"/>
    </row>
    <row r="58" spans="1:27" ht="33" customHeight="1" thickBot="1">
      <c r="A58" s="50" t="s">
        <v>75</v>
      </c>
      <c r="B58" s="51">
        <v>951</v>
      </c>
      <c r="C58" s="52"/>
      <c r="D58" s="52" t="s">
        <v>132</v>
      </c>
      <c r="E58" s="82">
        <v>0</v>
      </c>
      <c r="F58" s="121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3"/>
      <c r="W58" s="124"/>
      <c r="X58" s="82">
        <v>0</v>
      </c>
      <c r="Y58" s="119">
        <v>0</v>
      </c>
      <c r="AA58" s="173"/>
    </row>
    <row r="59" spans="1:27" ht="33" customHeight="1" thickBot="1">
      <c r="A59" s="50" t="s">
        <v>76</v>
      </c>
      <c r="B59" s="51">
        <v>951</v>
      </c>
      <c r="C59" s="52"/>
      <c r="D59" s="52" t="s">
        <v>133</v>
      </c>
      <c r="E59" s="82">
        <v>30</v>
      </c>
      <c r="F59" s="121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3"/>
      <c r="W59" s="124"/>
      <c r="X59" s="82">
        <v>30</v>
      </c>
      <c r="Y59" s="119">
        <f t="shared" si="0"/>
        <v>100</v>
      </c>
      <c r="AA59" s="173"/>
    </row>
    <row r="60" spans="1:27" ht="36.75" customHeight="1" thickBot="1">
      <c r="A60" s="75" t="s">
        <v>274</v>
      </c>
      <c r="B60" s="13">
        <v>951</v>
      </c>
      <c r="C60" s="9"/>
      <c r="D60" s="9" t="s">
        <v>134</v>
      </c>
      <c r="E60" s="83">
        <f>E61</f>
        <v>50</v>
      </c>
      <c r="F60" s="121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3"/>
      <c r="W60" s="124"/>
      <c r="X60" s="83">
        <f>X61</f>
        <v>50</v>
      </c>
      <c r="Y60" s="119">
        <f t="shared" si="0"/>
        <v>100</v>
      </c>
      <c r="AA60" s="173"/>
    </row>
    <row r="61" spans="1:27" ht="16.5" thickBot="1">
      <c r="A61" s="104" t="s">
        <v>17</v>
      </c>
      <c r="B61" s="105">
        <v>951</v>
      </c>
      <c r="C61" s="106"/>
      <c r="D61" s="105" t="s">
        <v>134</v>
      </c>
      <c r="E61" s="107">
        <f>E62+E63</f>
        <v>50</v>
      </c>
      <c r="F61" s="121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3"/>
      <c r="W61" s="124"/>
      <c r="X61" s="107">
        <f>X62+X63</f>
        <v>50</v>
      </c>
      <c r="Y61" s="119">
        <f t="shared" si="0"/>
        <v>100</v>
      </c>
      <c r="AA61" s="173"/>
    </row>
    <row r="62" spans="1:27" ht="34.5" customHeight="1" thickBot="1">
      <c r="A62" s="50" t="s">
        <v>35</v>
      </c>
      <c r="B62" s="51">
        <v>951</v>
      </c>
      <c r="C62" s="52"/>
      <c r="D62" s="52" t="s">
        <v>135</v>
      </c>
      <c r="E62" s="82">
        <v>0</v>
      </c>
      <c r="F62" s="121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3"/>
      <c r="W62" s="124"/>
      <c r="X62" s="82">
        <v>0</v>
      </c>
      <c r="Y62" s="119">
        <v>0</v>
      </c>
      <c r="AA62" s="173"/>
    </row>
    <row r="63" spans="1:27" ht="32.25" thickBot="1">
      <c r="A63" s="50" t="s">
        <v>36</v>
      </c>
      <c r="B63" s="51">
        <v>951</v>
      </c>
      <c r="C63" s="52"/>
      <c r="D63" s="52" t="s">
        <v>136</v>
      </c>
      <c r="E63" s="82">
        <v>50</v>
      </c>
      <c r="F63" s="121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3"/>
      <c r="W63" s="124"/>
      <c r="X63" s="82">
        <v>50</v>
      </c>
      <c r="Y63" s="119">
        <f t="shared" si="0"/>
        <v>100</v>
      </c>
      <c r="AA63" s="173"/>
    </row>
    <row r="64" spans="1:27" ht="35.25" customHeight="1" thickBot="1">
      <c r="A64" s="75" t="s">
        <v>275</v>
      </c>
      <c r="B64" s="13">
        <v>951</v>
      </c>
      <c r="C64" s="9"/>
      <c r="D64" s="9" t="s">
        <v>137</v>
      </c>
      <c r="E64" s="83">
        <f>E65</f>
        <v>0</v>
      </c>
      <c r="F64" s="57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9"/>
      <c r="W64" s="60"/>
      <c r="X64" s="83">
        <f>X65</f>
        <v>0</v>
      </c>
      <c r="Y64" s="119">
        <v>0</v>
      </c>
      <c r="AA64" s="173"/>
    </row>
    <row r="65" spans="1:27" ht="16.5" thickBot="1">
      <c r="A65" s="104" t="s">
        <v>17</v>
      </c>
      <c r="B65" s="105">
        <v>951</v>
      </c>
      <c r="C65" s="106"/>
      <c r="D65" s="105" t="s">
        <v>137</v>
      </c>
      <c r="E65" s="107">
        <f>E66+E67+E68</f>
        <v>0</v>
      </c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9"/>
      <c r="W65" s="60"/>
      <c r="X65" s="107">
        <f>X66+X67+X68</f>
        <v>0</v>
      </c>
      <c r="Y65" s="119">
        <v>0</v>
      </c>
      <c r="AA65" s="173"/>
    </row>
    <row r="66" spans="1:27" ht="49.5" customHeight="1" thickBot="1">
      <c r="A66" s="50" t="s">
        <v>39</v>
      </c>
      <c r="B66" s="51">
        <v>951</v>
      </c>
      <c r="C66" s="52"/>
      <c r="D66" s="52" t="s">
        <v>138</v>
      </c>
      <c r="E66" s="82">
        <v>0</v>
      </c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9"/>
      <c r="W66" s="60"/>
      <c r="X66" s="82">
        <v>0</v>
      </c>
      <c r="Y66" s="119">
        <v>0</v>
      </c>
      <c r="AA66" s="173"/>
    </row>
    <row r="67" spans="1:27" ht="35.25" customHeight="1" thickBot="1">
      <c r="A67" s="50" t="s">
        <v>40</v>
      </c>
      <c r="B67" s="51">
        <v>951</v>
      </c>
      <c r="C67" s="52"/>
      <c r="D67" s="52" t="s">
        <v>227</v>
      </c>
      <c r="E67" s="82">
        <v>0</v>
      </c>
      <c r="F67" s="57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9"/>
      <c r="W67" s="60"/>
      <c r="X67" s="82">
        <v>0</v>
      </c>
      <c r="Y67" s="119">
        <v>0</v>
      </c>
      <c r="AA67" s="173"/>
    </row>
    <row r="68" spans="1:27" ht="35.25" customHeight="1" thickBot="1">
      <c r="A68" s="50" t="s">
        <v>90</v>
      </c>
      <c r="B68" s="51">
        <v>951</v>
      </c>
      <c r="C68" s="52"/>
      <c r="D68" s="52" t="s">
        <v>217</v>
      </c>
      <c r="E68" s="82">
        <v>0</v>
      </c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9"/>
      <c r="W68" s="60"/>
      <c r="X68" s="82">
        <v>0</v>
      </c>
      <c r="Y68" s="119">
        <v>0</v>
      </c>
      <c r="AA68" s="173"/>
    </row>
    <row r="69" spans="1:27" ht="33" customHeight="1" thickBot="1">
      <c r="A69" s="75" t="s">
        <v>276</v>
      </c>
      <c r="B69" s="13">
        <v>951</v>
      </c>
      <c r="C69" s="9"/>
      <c r="D69" s="9" t="s">
        <v>139</v>
      </c>
      <c r="E69" s="83">
        <f>E70</f>
        <v>4711.05554</v>
      </c>
      <c r="F69" s="121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3"/>
      <c r="W69" s="124"/>
      <c r="X69" s="83">
        <f>X70</f>
        <v>4711.055</v>
      </c>
      <c r="Y69" s="119">
        <f t="shared" si="0"/>
        <v>99.99998853760064</v>
      </c>
      <c r="AA69" s="173"/>
    </row>
    <row r="70" spans="1:27" ht="16.5" thickBot="1">
      <c r="A70" s="104" t="s">
        <v>17</v>
      </c>
      <c r="B70" s="105">
        <v>951</v>
      </c>
      <c r="C70" s="106"/>
      <c r="D70" s="105" t="s">
        <v>139</v>
      </c>
      <c r="E70" s="107">
        <f>E71+E72+E73</f>
        <v>4711.05554</v>
      </c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9"/>
      <c r="W70" s="60"/>
      <c r="X70" s="107">
        <f>X71+X72+X73</f>
        <v>4711.055</v>
      </c>
      <c r="Y70" s="119">
        <f t="shared" si="0"/>
        <v>99.99998853760064</v>
      </c>
      <c r="AA70" s="173"/>
    </row>
    <row r="71" spans="1:27" ht="48" thickBot="1">
      <c r="A71" s="50" t="s">
        <v>41</v>
      </c>
      <c r="B71" s="51">
        <v>951</v>
      </c>
      <c r="C71" s="52"/>
      <c r="D71" s="52" t="s">
        <v>140</v>
      </c>
      <c r="E71" s="82">
        <v>0</v>
      </c>
      <c r="F71" s="57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9"/>
      <c r="W71" s="60"/>
      <c r="X71" s="82">
        <v>0</v>
      </c>
      <c r="Y71" s="119">
        <v>0</v>
      </c>
      <c r="AA71" s="173"/>
    </row>
    <row r="72" spans="1:27" ht="79.5" thickBot="1">
      <c r="A72" s="108" t="s">
        <v>86</v>
      </c>
      <c r="B72" s="51">
        <v>951</v>
      </c>
      <c r="C72" s="52"/>
      <c r="D72" s="52" t="s">
        <v>141</v>
      </c>
      <c r="E72" s="82">
        <v>3755.24443</v>
      </c>
      <c r="F72" s="57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9"/>
      <c r="W72" s="60"/>
      <c r="X72" s="82">
        <v>3755.244</v>
      </c>
      <c r="Y72" s="119">
        <f t="shared" si="0"/>
        <v>99.99998854934724</v>
      </c>
      <c r="AA72" s="173"/>
    </row>
    <row r="73" spans="1:27" ht="95.25" thickBot="1">
      <c r="A73" s="108" t="s">
        <v>218</v>
      </c>
      <c r="B73" s="51">
        <v>951</v>
      </c>
      <c r="C73" s="52"/>
      <c r="D73" s="52" t="s">
        <v>219</v>
      </c>
      <c r="E73" s="82">
        <v>955.81111</v>
      </c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9"/>
      <c r="W73" s="60"/>
      <c r="X73" s="82">
        <v>955.811</v>
      </c>
      <c r="Y73" s="119">
        <f t="shared" si="0"/>
        <v>99.99998849144995</v>
      </c>
      <c r="AA73" s="176"/>
    </row>
    <row r="74" spans="1:27" ht="66" customHeight="1" thickBot="1">
      <c r="A74" s="75" t="s">
        <v>277</v>
      </c>
      <c r="B74" s="13">
        <v>951</v>
      </c>
      <c r="C74" s="10"/>
      <c r="D74" s="9" t="s">
        <v>142</v>
      </c>
      <c r="E74" s="83">
        <f>E75</f>
        <v>28176.863509999996</v>
      </c>
      <c r="F74" s="121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3"/>
      <c r="W74" s="124"/>
      <c r="X74" s="83">
        <f>X75</f>
        <v>26529.134</v>
      </c>
      <c r="Y74" s="119">
        <f t="shared" si="0"/>
        <v>94.1521897587529</v>
      </c>
      <c r="AA74" s="173"/>
    </row>
    <row r="75" spans="1:27" ht="16.5" thickBot="1">
      <c r="A75" s="104" t="s">
        <v>17</v>
      </c>
      <c r="B75" s="105">
        <v>951</v>
      </c>
      <c r="C75" s="106"/>
      <c r="D75" s="105" t="s">
        <v>142</v>
      </c>
      <c r="E75" s="107">
        <f>E76+E79+E77+E78+E80</f>
        <v>28176.863509999996</v>
      </c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3"/>
      <c r="W75" s="124"/>
      <c r="X75" s="107">
        <f>X76+X79+X77+X78+X80</f>
        <v>26529.134</v>
      </c>
      <c r="Y75" s="119">
        <f t="shared" si="0"/>
        <v>94.1521897587529</v>
      </c>
      <c r="AA75" s="173"/>
    </row>
    <row r="76" spans="1:27" ht="49.5" customHeight="1" thickBot="1">
      <c r="A76" s="50" t="s">
        <v>38</v>
      </c>
      <c r="B76" s="51">
        <v>951</v>
      </c>
      <c r="C76" s="52"/>
      <c r="D76" s="52" t="s">
        <v>143</v>
      </c>
      <c r="E76" s="82">
        <v>0</v>
      </c>
      <c r="F76" s="121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3"/>
      <c r="W76" s="124"/>
      <c r="X76" s="82">
        <v>0</v>
      </c>
      <c r="Y76" s="119">
        <v>0</v>
      </c>
      <c r="AA76" s="173"/>
    </row>
    <row r="77" spans="1:27" ht="49.5" customHeight="1" thickBot="1">
      <c r="A77" s="50" t="s">
        <v>99</v>
      </c>
      <c r="B77" s="51">
        <v>951</v>
      </c>
      <c r="C77" s="52"/>
      <c r="D77" s="52" t="s">
        <v>144</v>
      </c>
      <c r="E77" s="82">
        <v>6781.5715</v>
      </c>
      <c r="F77" s="121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3"/>
      <c r="W77" s="124"/>
      <c r="X77" s="82">
        <v>5226.168</v>
      </c>
      <c r="Y77" s="119">
        <f t="shared" si="0"/>
        <v>77.06426158007771</v>
      </c>
      <c r="AA77" s="176"/>
    </row>
    <row r="78" spans="1:27" ht="49.5" customHeight="1" thickBot="1">
      <c r="A78" s="50" t="s">
        <v>100</v>
      </c>
      <c r="B78" s="51">
        <v>951</v>
      </c>
      <c r="C78" s="52"/>
      <c r="D78" s="52" t="s">
        <v>145</v>
      </c>
      <c r="E78" s="82">
        <v>6881.048</v>
      </c>
      <c r="F78" s="121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3"/>
      <c r="W78" s="124"/>
      <c r="X78" s="82">
        <v>6837.052</v>
      </c>
      <c r="Y78" s="119">
        <f aca="true" t="shared" si="3" ref="Y78:Y141">X78/E78*100</f>
        <v>99.36062064964523</v>
      </c>
      <c r="AA78" s="173"/>
    </row>
    <row r="79" spans="1:27" ht="32.25" customHeight="1" thickBot="1">
      <c r="A79" s="108" t="s">
        <v>87</v>
      </c>
      <c r="B79" s="51">
        <v>951</v>
      </c>
      <c r="C79" s="52"/>
      <c r="D79" s="52" t="s">
        <v>146</v>
      </c>
      <c r="E79" s="82">
        <v>11572.7313</v>
      </c>
      <c r="F79" s="121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3"/>
      <c r="W79" s="124"/>
      <c r="X79" s="82">
        <v>11572.731</v>
      </c>
      <c r="Y79" s="119">
        <f t="shared" si="3"/>
        <v>99.99999740769925</v>
      </c>
      <c r="AA79" s="176"/>
    </row>
    <row r="80" spans="1:27" ht="66.75" customHeight="1" thickBot="1">
      <c r="A80" s="108" t="s">
        <v>221</v>
      </c>
      <c r="B80" s="51">
        <v>951</v>
      </c>
      <c r="C80" s="52"/>
      <c r="D80" s="52" t="s">
        <v>220</v>
      </c>
      <c r="E80" s="82">
        <v>2941.51271</v>
      </c>
      <c r="F80" s="121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3"/>
      <c r="W80" s="124"/>
      <c r="X80" s="82">
        <v>2893.183</v>
      </c>
      <c r="Y80" s="119">
        <f t="shared" si="3"/>
        <v>98.35697769261041</v>
      </c>
      <c r="AA80" s="176"/>
    </row>
    <row r="81" spans="1:27" ht="32.25" thickBot="1">
      <c r="A81" s="75" t="s">
        <v>300</v>
      </c>
      <c r="B81" s="13">
        <v>951</v>
      </c>
      <c r="C81" s="9"/>
      <c r="D81" s="9" t="s">
        <v>147</v>
      </c>
      <c r="E81" s="83">
        <f>E82</f>
        <v>20</v>
      </c>
      <c r="F81" s="121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3"/>
      <c r="W81" s="124"/>
      <c r="X81" s="83">
        <f>X82</f>
        <v>20</v>
      </c>
      <c r="Y81" s="119">
        <f t="shared" si="3"/>
        <v>100</v>
      </c>
      <c r="AA81" s="173"/>
    </row>
    <row r="82" spans="1:27" ht="16.5" thickBot="1">
      <c r="A82" s="104" t="s">
        <v>17</v>
      </c>
      <c r="B82" s="105">
        <v>951</v>
      </c>
      <c r="C82" s="106"/>
      <c r="D82" s="105" t="s">
        <v>147</v>
      </c>
      <c r="E82" s="107">
        <f>E83</f>
        <v>20</v>
      </c>
      <c r="F82" s="121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3"/>
      <c r="W82" s="124"/>
      <c r="X82" s="107">
        <f>X83</f>
        <v>20</v>
      </c>
      <c r="Y82" s="119">
        <f t="shared" si="3"/>
        <v>100</v>
      </c>
      <c r="AA82" s="173"/>
    </row>
    <row r="83" spans="1:27" ht="33.75" customHeight="1" thickBot="1">
      <c r="A83" s="54" t="s">
        <v>47</v>
      </c>
      <c r="B83" s="51">
        <v>951</v>
      </c>
      <c r="C83" s="52"/>
      <c r="D83" s="52" t="s">
        <v>148</v>
      </c>
      <c r="E83" s="82">
        <v>20</v>
      </c>
      <c r="F83" s="121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3"/>
      <c r="W83" s="124"/>
      <c r="X83" s="82">
        <v>20</v>
      </c>
      <c r="Y83" s="119">
        <f t="shared" si="3"/>
        <v>100</v>
      </c>
      <c r="AA83" s="173"/>
    </row>
    <row r="84" spans="1:27" ht="16.5" thickBot="1">
      <c r="A84" s="75" t="s">
        <v>299</v>
      </c>
      <c r="B84" s="13">
        <v>951</v>
      </c>
      <c r="C84" s="9"/>
      <c r="D84" s="9" t="s">
        <v>149</v>
      </c>
      <c r="E84" s="83">
        <f>E85</f>
        <v>42.4</v>
      </c>
      <c r="F84" s="121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3"/>
      <c r="W84" s="124"/>
      <c r="X84" s="83">
        <f>X85</f>
        <v>42.4</v>
      </c>
      <c r="Y84" s="119">
        <f t="shared" si="3"/>
        <v>100</v>
      </c>
      <c r="AA84" s="173"/>
    </row>
    <row r="85" spans="1:27" ht="16.5" thickBot="1">
      <c r="A85" s="104" t="s">
        <v>17</v>
      </c>
      <c r="B85" s="105">
        <v>951</v>
      </c>
      <c r="C85" s="106"/>
      <c r="D85" s="105" t="s">
        <v>149</v>
      </c>
      <c r="E85" s="107">
        <f>E86</f>
        <v>42.4</v>
      </c>
      <c r="F85" s="121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3"/>
      <c r="W85" s="124"/>
      <c r="X85" s="107">
        <f>X86</f>
        <v>42.4</v>
      </c>
      <c r="Y85" s="119">
        <f t="shared" si="3"/>
        <v>100</v>
      </c>
      <c r="AA85" s="173"/>
    </row>
    <row r="86" spans="1:27" ht="32.25" thickBot="1">
      <c r="A86" s="54" t="s">
        <v>48</v>
      </c>
      <c r="B86" s="51">
        <v>951</v>
      </c>
      <c r="C86" s="52"/>
      <c r="D86" s="52" t="s">
        <v>150</v>
      </c>
      <c r="E86" s="82">
        <v>42.4</v>
      </c>
      <c r="F86" s="121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3"/>
      <c r="W86" s="124"/>
      <c r="X86" s="82">
        <v>42.4</v>
      </c>
      <c r="Y86" s="119">
        <f t="shared" si="3"/>
        <v>100</v>
      </c>
      <c r="AA86" s="173"/>
    </row>
    <row r="87" spans="1:27" ht="16.5" thickBot="1">
      <c r="A87" s="8" t="s">
        <v>278</v>
      </c>
      <c r="B87" s="13">
        <v>951</v>
      </c>
      <c r="C87" s="9"/>
      <c r="D87" s="9" t="s">
        <v>151</v>
      </c>
      <c r="E87" s="83">
        <f>E88</f>
        <v>10</v>
      </c>
      <c r="F87" s="121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3"/>
      <c r="W87" s="124"/>
      <c r="X87" s="83">
        <f>X88</f>
        <v>10</v>
      </c>
      <c r="Y87" s="119">
        <f t="shared" si="3"/>
        <v>100</v>
      </c>
      <c r="AA87" s="173"/>
    </row>
    <row r="88" spans="1:27" ht="16.5" thickBot="1">
      <c r="A88" s="104" t="s">
        <v>17</v>
      </c>
      <c r="B88" s="105">
        <v>951</v>
      </c>
      <c r="C88" s="106"/>
      <c r="D88" s="105" t="s">
        <v>151</v>
      </c>
      <c r="E88" s="107">
        <f>E89</f>
        <v>10</v>
      </c>
      <c r="F88" s="121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3"/>
      <c r="W88" s="124"/>
      <c r="X88" s="107">
        <f>X89</f>
        <v>10</v>
      </c>
      <c r="Y88" s="119">
        <f t="shared" si="3"/>
        <v>100</v>
      </c>
      <c r="AA88" s="173"/>
    </row>
    <row r="89" spans="1:27" ht="34.5" customHeight="1" thickBot="1">
      <c r="A89" s="54" t="s">
        <v>49</v>
      </c>
      <c r="B89" s="51">
        <v>951</v>
      </c>
      <c r="C89" s="52"/>
      <c r="D89" s="52" t="s">
        <v>152</v>
      </c>
      <c r="E89" s="82">
        <v>10</v>
      </c>
      <c r="F89" s="121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3"/>
      <c r="W89" s="124"/>
      <c r="X89" s="82">
        <v>10</v>
      </c>
      <c r="Y89" s="119">
        <f t="shared" si="3"/>
        <v>100</v>
      </c>
      <c r="AA89" s="173"/>
    </row>
    <row r="90" spans="1:27" ht="36.75" customHeight="1" thickBot="1">
      <c r="A90" s="56" t="s">
        <v>279</v>
      </c>
      <c r="B90" s="14">
        <v>951</v>
      </c>
      <c r="C90" s="9"/>
      <c r="D90" s="9" t="s">
        <v>153</v>
      </c>
      <c r="E90" s="83">
        <f>E91</f>
        <v>122</v>
      </c>
      <c r="F90" s="121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3"/>
      <c r="W90" s="124"/>
      <c r="X90" s="83">
        <f>X91</f>
        <v>122</v>
      </c>
      <c r="Y90" s="119">
        <f t="shared" si="3"/>
        <v>100</v>
      </c>
      <c r="AA90" s="173"/>
    </row>
    <row r="91" spans="1:27" ht="22.5" customHeight="1" thickBot="1">
      <c r="A91" s="104" t="s">
        <v>17</v>
      </c>
      <c r="B91" s="105">
        <v>951</v>
      </c>
      <c r="C91" s="106"/>
      <c r="D91" s="105" t="s">
        <v>153</v>
      </c>
      <c r="E91" s="107">
        <f>E92</f>
        <v>122</v>
      </c>
      <c r="F91" s="121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3"/>
      <c r="W91" s="124"/>
      <c r="X91" s="107">
        <f>X92</f>
        <v>122</v>
      </c>
      <c r="Y91" s="119">
        <f t="shared" si="3"/>
        <v>100</v>
      </c>
      <c r="AA91" s="173"/>
    </row>
    <row r="92" spans="1:27" ht="34.5" customHeight="1" thickBot="1">
      <c r="A92" s="54" t="s">
        <v>52</v>
      </c>
      <c r="B92" s="51">
        <v>951</v>
      </c>
      <c r="C92" s="52"/>
      <c r="D92" s="52" t="s">
        <v>154</v>
      </c>
      <c r="E92" s="82">
        <v>122</v>
      </c>
      <c r="F92" s="121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3"/>
      <c r="W92" s="124"/>
      <c r="X92" s="82">
        <v>122</v>
      </c>
      <c r="Y92" s="119">
        <f t="shared" si="3"/>
        <v>100</v>
      </c>
      <c r="AA92" s="176"/>
    </row>
    <row r="93" spans="1:27" ht="16.5" thickBot="1">
      <c r="A93" s="11" t="s">
        <v>280</v>
      </c>
      <c r="B93" s="13">
        <v>951</v>
      </c>
      <c r="C93" s="10"/>
      <c r="D93" s="9" t="s">
        <v>155</v>
      </c>
      <c r="E93" s="83">
        <f>E94</f>
        <v>59348.27601</v>
      </c>
      <c r="F93" s="121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3"/>
      <c r="W93" s="124"/>
      <c r="X93" s="83">
        <f>X94</f>
        <v>59101.649</v>
      </c>
      <c r="Y93" s="119">
        <f t="shared" si="3"/>
        <v>99.58444115553003</v>
      </c>
      <c r="AA93" s="173"/>
    </row>
    <row r="94" spans="1:27" ht="16.5" thickBot="1">
      <c r="A94" s="104" t="s">
        <v>17</v>
      </c>
      <c r="B94" s="105">
        <v>951</v>
      </c>
      <c r="C94" s="106"/>
      <c r="D94" s="105" t="s">
        <v>155</v>
      </c>
      <c r="E94" s="107">
        <f>E95+E99</f>
        <v>59348.27601</v>
      </c>
      <c r="F94" s="121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3"/>
      <c r="W94" s="124"/>
      <c r="X94" s="107">
        <f>X95+X99</f>
        <v>59101.649</v>
      </c>
      <c r="Y94" s="119">
        <f t="shared" si="3"/>
        <v>99.58444115553003</v>
      </c>
      <c r="AA94" s="173"/>
    </row>
    <row r="95" spans="1:27" ht="16.5" thickBot="1">
      <c r="A95" s="5" t="s">
        <v>27</v>
      </c>
      <c r="B95" s="15">
        <v>951</v>
      </c>
      <c r="C95" s="6"/>
      <c r="D95" s="6" t="s">
        <v>156</v>
      </c>
      <c r="E95" s="86">
        <f>E96+E97+E98</f>
        <v>34152.74</v>
      </c>
      <c r="F95" s="121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3"/>
      <c r="W95" s="124"/>
      <c r="X95" s="86">
        <f>X96+X97+X98</f>
        <v>34152.7</v>
      </c>
      <c r="Y95" s="119">
        <f t="shared" si="3"/>
        <v>99.99988287908964</v>
      </c>
      <c r="AA95" s="173"/>
    </row>
    <row r="96" spans="1:27" ht="32.25" thickBot="1">
      <c r="A96" s="54" t="s">
        <v>43</v>
      </c>
      <c r="B96" s="51">
        <v>951</v>
      </c>
      <c r="C96" s="52"/>
      <c r="D96" s="52" t="s">
        <v>157</v>
      </c>
      <c r="E96" s="82">
        <v>30</v>
      </c>
      <c r="F96" s="121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3"/>
      <c r="W96" s="124"/>
      <c r="X96" s="82">
        <v>30</v>
      </c>
      <c r="Y96" s="119">
        <f t="shared" si="3"/>
        <v>100</v>
      </c>
      <c r="AA96" s="173"/>
    </row>
    <row r="97" spans="1:27" ht="32.25" thickBot="1">
      <c r="A97" s="54" t="s">
        <v>256</v>
      </c>
      <c r="B97" s="51">
        <v>951</v>
      </c>
      <c r="C97" s="52"/>
      <c r="D97" s="52" t="s">
        <v>254</v>
      </c>
      <c r="E97" s="82">
        <v>33748.74</v>
      </c>
      <c r="F97" s="121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3"/>
      <c r="W97" s="124"/>
      <c r="X97" s="82">
        <v>33748.7</v>
      </c>
      <c r="Y97" s="119">
        <f t="shared" si="3"/>
        <v>99.99988147705662</v>
      </c>
      <c r="AA97" s="173"/>
    </row>
    <row r="98" spans="1:27" ht="32.25" thickBot="1">
      <c r="A98" s="54" t="s">
        <v>255</v>
      </c>
      <c r="B98" s="51">
        <v>951</v>
      </c>
      <c r="C98" s="52"/>
      <c r="D98" s="52" t="s">
        <v>297</v>
      </c>
      <c r="E98" s="82">
        <v>374</v>
      </c>
      <c r="F98" s="121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3"/>
      <c r="W98" s="124"/>
      <c r="X98" s="82">
        <v>374</v>
      </c>
      <c r="Y98" s="119">
        <f t="shared" si="3"/>
        <v>100</v>
      </c>
      <c r="AA98" s="173"/>
    </row>
    <row r="99" spans="1:27" ht="19.5" customHeight="1" thickBot="1">
      <c r="A99" s="45" t="s">
        <v>44</v>
      </c>
      <c r="B99" s="15">
        <v>951</v>
      </c>
      <c r="C99" s="6"/>
      <c r="D99" s="6" t="s">
        <v>158</v>
      </c>
      <c r="E99" s="86">
        <f>SUM(E100:E104)</f>
        <v>25195.53601</v>
      </c>
      <c r="F99" s="121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3"/>
      <c r="W99" s="124"/>
      <c r="X99" s="86">
        <f>SUM(X100:X104)</f>
        <v>24948.949</v>
      </c>
      <c r="Y99" s="119">
        <f t="shared" si="3"/>
        <v>99.02130675091757</v>
      </c>
      <c r="AA99" s="173"/>
    </row>
    <row r="100" spans="1:27" ht="32.25" thickBot="1">
      <c r="A100" s="50" t="s">
        <v>45</v>
      </c>
      <c r="B100" s="51">
        <v>951</v>
      </c>
      <c r="C100" s="52"/>
      <c r="D100" s="52" t="s">
        <v>159</v>
      </c>
      <c r="E100" s="82">
        <f>13082.03601+526-748.142</f>
        <v>12859.89401</v>
      </c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9"/>
      <c r="W100" s="60"/>
      <c r="X100" s="82">
        <v>12613.307</v>
      </c>
      <c r="Y100" s="119">
        <f t="shared" si="3"/>
        <v>98.08251133478821</v>
      </c>
      <c r="AA100" s="173"/>
    </row>
    <row r="101" spans="1:27" ht="16.5" thickBot="1">
      <c r="A101" s="54" t="s">
        <v>102</v>
      </c>
      <c r="B101" s="51">
        <v>951</v>
      </c>
      <c r="C101" s="52"/>
      <c r="D101" s="52" t="s">
        <v>160</v>
      </c>
      <c r="E101" s="82">
        <f>3000+148.142</f>
        <v>3148.142</v>
      </c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9"/>
      <c r="W101" s="60"/>
      <c r="X101" s="82">
        <v>3148.142</v>
      </c>
      <c r="Y101" s="119">
        <f t="shared" si="3"/>
        <v>100</v>
      </c>
      <c r="AA101" s="173"/>
    </row>
    <row r="102" spans="1:27" ht="32.25" thickBot="1">
      <c r="A102" s="50" t="s">
        <v>46</v>
      </c>
      <c r="B102" s="51">
        <v>951</v>
      </c>
      <c r="C102" s="52"/>
      <c r="D102" s="52" t="s">
        <v>161</v>
      </c>
      <c r="E102" s="82">
        <f>8713.5+474</f>
        <v>9187.5</v>
      </c>
      <c r="F102" s="121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3"/>
      <c r="W102" s="124"/>
      <c r="X102" s="82">
        <v>9187.5</v>
      </c>
      <c r="Y102" s="119">
        <f t="shared" si="3"/>
        <v>100</v>
      </c>
      <c r="AA102" s="173"/>
    </row>
    <row r="103" spans="1:27" ht="32.25" thickBot="1">
      <c r="A103" s="50" t="s">
        <v>203</v>
      </c>
      <c r="B103" s="51">
        <v>951</v>
      </c>
      <c r="C103" s="52"/>
      <c r="D103" s="52" t="s">
        <v>204</v>
      </c>
      <c r="E103" s="82">
        <v>0</v>
      </c>
      <c r="F103" s="121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3"/>
      <c r="W103" s="124"/>
      <c r="X103" s="82">
        <v>0</v>
      </c>
      <c r="Y103" s="119">
        <v>0</v>
      </c>
      <c r="AA103" s="173"/>
    </row>
    <row r="104" spans="1:27" ht="16.5" thickBot="1">
      <c r="A104" s="95" t="s">
        <v>105</v>
      </c>
      <c r="B104" s="51">
        <v>951</v>
      </c>
      <c r="C104" s="52"/>
      <c r="D104" s="52" t="s">
        <v>254</v>
      </c>
      <c r="E104" s="82">
        <v>0</v>
      </c>
      <c r="F104" s="121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3"/>
      <c r="W104" s="124"/>
      <c r="X104" s="82">
        <v>0</v>
      </c>
      <c r="Y104" s="119">
        <v>0</v>
      </c>
      <c r="AA104" s="173"/>
    </row>
    <row r="105" spans="1:27" ht="35.25" customHeight="1" thickBot="1">
      <c r="A105" s="75" t="s">
        <v>281</v>
      </c>
      <c r="B105" s="13">
        <v>951</v>
      </c>
      <c r="C105" s="9"/>
      <c r="D105" s="9" t="s">
        <v>162</v>
      </c>
      <c r="E105" s="83">
        <f>E106</f>
        <v>10</v>
      </c>
      <c r="F105" s="121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3"/>
      <c r="W105" s="124"/>
      <c r="X105" s="83">
        <f>X106</f>
        <v>9.9</v>
      </c>
      <c r="Y105" s="119">
        <f t="shared" si="3"/>
        <v>99</v>
      </c>
      <c r="AA105" s="173"/>
    </row>
    <row r="106" spans="1:27" ht="16.5" thickBot="1">
      <c r="A106" s="104" t="s">
        <v>17</v>
      </c>
      <c r="B106" s="105">
        <v>951</v>
      </c>
      <c r="C106" s="106"/>
      <c r="D106" s="105" t="s">
        <v>162</v>
      </c>
      <c r="E106" s="107">
        <f>E107+E108</f>
        <v>10</v>
      </c>
      <c r="F106" s="121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3"/>
      <c r="W106" s="124"/>
      <c r="X106" s="107">
        <f>X107+X108</f>
        <v>9.9</v>
      </c>
      <c r="Y106" s="119">
        <f t="shared" si="3"/>
        <v>99</v>
      </c>
      <c r="AA106" s="173"/>
    </row>
    <row r="107" spans="1:27" ht="34.5" customHeight="1" thickBot="1">
      <c r="A107" s="50" t="s">
        <v>37</v>
      </c>
      <c r="B107" s="51">
        <v>951</v>
      </c>
      <c r="C107" s="52"/>
      <c r="D107" s="52" t="s">
        <v>163</v>
      </c>
      <c r="E107" s="82">
        <v>10</v>
      </c>
      <c r="F107" s="121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3"/>
      <c r="W107" s="124"/>
      <c r="X107" s="82">
        <v>9.9</v>
      </c>
      <c r="Y107" s="119">
        <f t="shared" si="3"/>
        <v>99</v>
      </c>
      <c r="AA107" s="173"/>
    </row>
    <row r="108" spans="1:27" ht="34.5" customHeight="1" thickBot="1">
      <c r="A108" s="50" t="s">
        <v>206</v>
      </c>
      <c r="B108" s="51">
        <v>951</v>
      </c>
      <c r="C108" s="52"/>
      <c r="D108" s="52" t="s">
        <v>205</v>
      </c>
      <c r="E108" s="82">
        <v>0</v>
      </c>
      <c r="F108" s="121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3"/>
      <c r="W108" s="124"/>
      <c r="X108" s="82">
        <v>0</v>
      </c>
      <c r="Y108" s="119">
        <v>0</v>
      </c>
      <c r="AA108" s="173"/>
    </row>
    <row r="109" spans="1:27" ht="35.25" customHeight="1" thickBot="1">
      <c r="A109" s="75" t="s">
        <v>282</v>
      </c>
      <c r="B109" s="13">
        <v>951</v>
      </c>
      <c r="C109" s="9"/>
      <c r="D109" s="9" t="s">
        <v>243</v>
      </c>
      <c r="E109" s="83">
        <f>E110</f>
        <v>10583.61535</v>
      </c>
      <c r="F109" s="121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3"/>
      <c r="W109" s="124"/>
      <c r="X109" s="83">
        <f>X110</f>
        <v>10450.042000000001</v>
      </c>
      <c r="Y109" s="119">
        <f t="shared" si="3"/>
        <v>98.7379232371668</v>
      </c>
      <c r="AA109" s="173"/>
    </row>
    <row r="110" spans="1:27" ht="25.5" customHeight="1" thickBot="1">
      <c r="A110" s="104" t="s">
        <v>17</v>
      </c>
      <c r="B110" s="73">
        <v>951</v>
      </c>
      <c r="C110" s="74"/>
      <c r="D110" s="74" t="s">
        <v>243</v>
      </c>
      <c r="E110" s="94">
        <f>E111+E112+E113+E114+E115+E116</f>
        <v>10583.61535</v>
      </c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9"/>
      <c r="W110" s="60"/>
      <c r="X110" s="94">
        <f>X111+X112+X113+X114+X115+X116</f>
        <v>10450.042000000001</v>
      </c>
      <c r="Y110" s="119">
        <f t="shared" si="3"/>
        <v>98.7379232371668</v>
      </c>
      <c r="AA110" s="173"/>
    </row>
    <row r="111" spans="1:27" ht="34.5" customHeight="1" thickBot="1">
      <c r="A111" s="50" t="s">
        <v>92</v>
      </c>
      <c r="B111" s="51">
        <v>951</v>
      </c>
      <c r="C111" s="52"/>
      <c r="D111" s="52" t="s">
        <v>164</v>
      </c>
      <c r="E111" s="82">
        <f>173.842+129</f>
        <v>302.842</v>
      </c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9"/>
      <c r="W111" s="60"/>
      <c r="X111" s="82">
        <v>237.864</v>
      </c>
      <c r="Y111" s="119">
        <f t="shared" si="3"/>
        <v>78.54392719635982</v>
      </c>
      <c r="AA111" s="176"/>
    </row>
    <row r="112" spans="1:27" ht="36.75" customHeight="1" thickBot="1">
      <c r="A112" s="50" t="s">
        <v>104</v>
      </c>
      <c r="B112" s="51">
        <v>951</v>
      </c>
      <c r="C112" s="52"/>
      <c r="D112" s="52" t="s">
        <v>165</v>
      </c>
      <c r="E112" s="82">
        <v>599.6168</v>
      </c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9"/>
      <c r="W112" s="60"/>
      <c r="X112" s="82">
        <v>599.617</v>
      </c>
      <c r="Y112" s="119">
        <f t="shared" si="3"/>
        <v>100.0000333546358</v>
      </c>
      <c r="AA112" s="176"/>
    </row>
    <row r="113" spans="1:27" ht="36.75" customHeight="1" thickBot="1">
      <c r="A113" s="50" t="s">
        <v>240</v>
      </c>
      <c r="B113" s="51">
        <v>951</v>
      </c>
      <c r="C113" s="52"/>
      <c r="D113" s="52" t="s">
        <v>239</v>
      </c>
      <c r="E113" s="82">
        <v>827.985</v>
      </c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9"/>
      <c r="W113" s="60"/>
      <c r="X113" s="82">
        <v>759.394</v>
      </c>
      <c r="Y113" s="119">
        <f t="shared" si="3"/>
        <v>91.71591272788758</v>
      </c>
      <c r="AA113" s="173"/>
    </row>
    <row r="114" spans="1:27" ht="45.75" customHeight="1" thickBot="1">
      <c r="A114" s="50" t="s">
        <v>242</v>
      </c>
      <c r="B114" s="51">
        <v>951</v>
      </c>
      <c r="C114" s="52"/>
      <c r="D114" s="52" t="s">
        <v>241</v>
      </c>
      <c r="E114" s="82">
        <v>3037.5741</v>
      </c>
      <c r="F114" s="57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9"/>
      <c r="W114" s="60"/>
      <c r="X114" s="82">
        <v>3037.574</v>
      </c>
      <c r="Y114" s="119">
        <f t="shared" si="3"/>
        <v>99.99999670789926</v>
      </c>
      <c r="AA114" s="173"/>
    </row>
    <row r="115" spans="1:27" ht="53.25" customHeight="1" thickBot="1">
      <c r="A115" s="50" t="s">
        <v>253</v>
      </c>
      <c r="B115" s="51">
        <v>951</v>
      </c>
      <c r="C115" s="52"/>
      <c r="D115" s="52" t="s">
        <v>250</v>
      </c>
      <c r="E115" s="82">
        <v>1488.95149</v>
      </c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9"/>
      <c r="W115" s="60"/>
      <c r="X115" s="82">
        <v>1488.947</v>
      </c>
      <c r="Y115" s="119">
        <f t="shared" si="3"/>
        <v>99.99969844551484</v>
      </c>
      <c r="AA115" s="173"/>
    </row>
    <row r="116" spans="1:27" ht="52.5" customHeight="1" thickBot="1">
      <c r="A116" s="50" t="s">
        <v>252</v>
      </c>
      <c r="B116" s="51">
        <v>951</v>
      </c>
      <c r="C116" s="52"/>
      <c r="D116" s="52" t="s">
        <v>251</v>
      </c>
      <c r="E116" s="82">
        <v>4326.64596</v>
      </c>
      <c r="F116" s="57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9"/>
      <c r="W116" s="60"/>
      <c r="X116" s="82">
        <v>4326.646</v>
      </c>
      <c r="Y116" s="119">
        <f t="shared" si="3"/>
        <v>100.00000092450365</v>
      </c>
      <c r="AA116" s="173"/>
    </row>
    <row r="117" spans="1:27" ht="48.75" customHeight="1" thickBot="1">
      <c r="A117" s="75" t="s">
        <v>283</v>
      </c>
      <c r="B117" s="13">
        <v>951</v>
      </c>
      <c r="C117" s="9"/>
      <c r="D117" s="9" t="s">
        <v>177</v>
      </c>
      <c r="E117" s="83">
        <f>E118</f>
        <v>11548.399000000001</v>
      </c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9"/>
      <c r="W117" s="60"/>
      <c r="X117" s="83">
        <f>X118</f>
        <v>11772.038</v>
      </c>
      <c r="Y117" s="119">
        <f t="shared" si="3"/>
        <v>101.93653683077628</v>
      </c>
      <c r="AA117" s="173"/>
    </row>
    <row r="118" spans="1:27" ht="38.25" customHeight="1" thickBot="1">
      <c r="A118" s="104" t="s">
        <v>17</v>
      </c>
      <c r="B118" s="73">
        <v>951</v>
      </c>
      <c r="C118" s="74"/>
      <c r="D118" s="74" t="s">
        <v>177</v>
      </c>
      <c r="E118" s="94">
        <f>E121+E119+E120+E122</f>
        <v>11548.399000000001</v>
      </c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9"/>
      <c r="W118" s="60"/>
      <c r="X118" s="94">
        <f>X121+X119+X120+X122</f>
        <v>11772.038</v>
      </c>
      <c r="Y118" s="119">
        <f t="shared" si="3"/>
        <v>101.93653683077628</v>
      </c>
      <c r="AA118" s="173"/>
    </row>
    <row r="119" spans="1:27" ht="38.25" customHeight="1" thickBot="1">
      <c r="A119" s="50" t="s">
        <v>103</v>
      </c>
      <c r="B119" s="97">
        <v>951</v>
      </c>
      <c r="C119" s="98"/>
      <c r="D119" s="52" t="s">
        <v>210</v>
      </c>
      <c r="E119" s="96">
        <v>4042</v>
      </c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9"/>
      <c r="W119" s="60"/>
      <c r="X119" s="96">
        <v>4265.639</v>
      </c>
      <c r="Y119" s="119">
        <f t="shared" si="3"/>
        <v>105.53287976249382</v>
      </c>
      <c r="AA119" s="173"/>
    </row>
    <row r="120" spans="1:27" ht="19.5" customHeight="1" thickBot="1">
      <c r="A120" s="54" t="s">
        <v>102</v>
      </c>
      <c r="B120" s="97">
        <v>951</v>
      </c>
      <c r="C120" s="98"/>
      <c r="D120" s="98" t="s">
        <v>196</v>
      </c>
      <c r="E120" s="96">
        <v>0</v>
      </c>
      <c r="F120" s="57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9"/>
      <c r="W120" s="60"/>
      <c r="X120" s="96">
        <v>0</v>
      </c>
      <c r="Y120" s="119">
        <v>0</v>
      </c>
      <c r="AA120" s="173"/>
    </row>
    <row r="121" spans="1:27" ht="35.25" customHeight="1" thickBot="1">
      <c r="A121" s="50" t="s">
        <v>176</v>
      </c>
      <c r="B121" s="51">
        <v>951</v>
      </c>
      <c r="C121" s="52"/>
      <c r="D121" s="52" t="s">
        <v>195</v>
      </c>
      <c r="E121" s="82">
        <v>7506.399</v>
      </c>
      <c r="F121" s="5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9"/>
      <c r="W121" s="60"/>
      <c r="X121" s="82">
        <v>7506.399</v>
      </c>
      <c r="Y121" s="119">
        <f t="shared" si="3"/>
        <v>100</v>
      </c>
      <c r="AA121" s="173"/>
    </row>
    <row r="122" spans="1:27" ht="17.25" customHeight="1" thickBot="1">
      <c r="A122" s="50" t="s">
        <v>198</v>
      </c>
      <c r="B122" s="51">
        <v>952</v>
      </c>
      <c r="C122" s="52"/>
      <c r="D122" s="52" t="s">
        <v>197</v>
      </c>
      <c r="E122" s="82">
        <v>0</v>
      </c>
      <c r="F122" s="57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9"/>
      <c r="W122" s="60"/>
      <c r="X122" s="82">
        <v>0</v>
      </c>
      <c r="Y122" s="119">
        <v>0</v>
      </c>
      <c r="AA122" s="173"/>
    </row>
    <row r="123" spans="1:27" ht="35.25" customHeight="1" thickBot="1">
      <c r="A123" s="75" t="s">
        <v>284</v>
      </c>
      <c r="B123" s="13">
        <v>951</v>
      </c>
      <c r="C123" s="9"/>
      <c r="D123" s="9" t="s">
        <v>207</v>
      </c>
      <c r="E123" s="83">
        <f>E124</f>
        <v>19.9658</v>
      </c>
      <c r="F123" s="121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3"/>
      <c r="W123" s="124"/>
      <c r="X123" s="83">
        <f>X124</f>
        <v>19.966</v>
      </c>
      <c r="Y123" s="119">
        <f t="shared" si="3"/>
        <v>100.00100171292911</v>
      </c>
      <c r="AA123" s="173"/>
    </row>
    <row r="124" spans="1:27" ht="17.25" customHeight="1" thickBot="1">
      <c r="A124" s="104" t="s">
        <v>17</v>
      </c>
      <c r="B124" s="73">
        <v>951</v>
      </c>
      <c r="C124" s="74"/>
      <c r="D124" s="74" t="s">
        <v>208</v>
      </c>
      <c r="E124" s="94">
        <f>E125+E126</f>
        <v>19.9658</v>
      </c>
      <c r="F124" s="57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9"/>
      <c r="W124" s="60"/>
      <c r="X124" s="94">
        <f>X125+X126</f>
        <v>19.966</v>
      </c>
      <c r="Y124" s="119">
        <f t="shared" si="3"/>
        <v>100.00100171292911</v>
      </c>
      <c r="AA124" s="173"/>
    </row>
    <row r="125" spans="1:27" ht="17.25" customHeight="1" thickBot="1">
      <c r="A125" s="50" t="s">
        <v>103</v>
      </c>
      <c r="B125" s="97">
        <v>951</v>
      </c>
      <c r="C125" s="98"/>
      <c r="D125" s="98" t="s">
        <v>208</v>
      </c>
      <c r="E125" s="96">
        <v>19.9658</v>
      </c>
      <c r="F125" s="57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9"/>
      <c r="W125" s="60"/>
      <c r="X125" s="96">
        <v>19.966</v>
      </c>
      <c r="Y125" s="119">
        <f t="shared" si="3"/>
        <v>100.00100171292911</v>
      </c>
      <c r="AA125" s="173"/>
    </row>
    <row r="126" spans="1:27" ht="17.25" customHeight="1" thickBot="1">
      <c r="A126" s="54" t="s">
        <v>102</v>
      </c>
      <c r="B126" s="97">
        <v>953</v>
      </c>
      <c r="C126" s="98"/>
      <c r="D126" s="98" t="s">
        <v>209</v>
      </c>
      <c r="E126" s="96">
        <v>0</v>
      </c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9"/>
      <c r="W126" s="60"/>
      <c r="X126" s="96">
        <v>0</v>
      </c>
      <c r="Y126" s="119">
        <v>0</v>
      </c>
      <c r="AA126" s="173"/>
    </row>
    <row r="127" spans="1:27" ht="33" customHeight="1" thickBot="1">
      <c r="A127" s="75" t="s">
        <v>286</v>
      </c>
      <c r="B127" s="13">
        <v>951</v>
      </c>
      <c r="C127" s="9"/>
      <c r="D127" s="9" t="s">
        <v>228</v>
      </c>
      <c r="E127" s="83">
        <f>E128</f>
        <v>8258.65437</v>
      </c>
      <c r="F127" s="121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3"/>
      <c r="W127" s="124"/>
      <c r="X127" s="83">
        <f>X128</f>
        <v>8232.068</v>
      </c>
      <c r="Y127" s="119">
        <f t="shared" si="3"/>
        <v>99.67807866985477</v>
      </c>
      <c r="AA127" s="173"/>
    </row>
    <row r="128" spans="1:27" ht="17.25" customHeight="1" thickBot="1">
      <c r="A128" s="104" t="s">
        <v>17</v>
      </c>
      <c r="B128" s="73">
        <v>951</v>
      </c>
      <c r="C128" s="74"/>
      <c r="D128" s="74" t="s">
        <v>229</v>
      </c>
      <c r="E128" s="94">
        <f>E129</f>
        <v>8258.65437</v>
      </c>
      <c r="F128" s="57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9"/>
      <c r="W128" s="60"/>
      <c r="X128" s="94">
        <f>X129</f>
        <v>8232.068</v>
      </c>
      <c r="Y128" s="119">
        <f t="shared" si="3"/>
        <v>99.67807866985477</v>
      </c>
      <c r="AA128" s="173"/>
    </row>
    <row r="129" spans="1:27" ht="17.25" customHeight="1" thickBot="1">
      <c r="A129" s="50" t="s">
        <v>230</v>
      </c>
      <c r="B129" s="97">
        <v>951</v>
      </c>
      <c r="C129" s="98"/>
      <c r="D129" s="98" t="s">
        <v>229</v>
      </c>
      <c r="E129" s="96">
        <v>8258.65437</v>
      </c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9"/>
      <c r="W129" s="60"/>
      <c r="X129" s="96">
        <v>8232.068</v>
      </c>
      <c r="Y129" s="119">
        <f t="shared" si="3"/>
        <v>99.67807866985477</v>
      </c>
      <c r="AA129" s="176"/>
    </row>
    <row r="130" spans="1:27" ht="36.75" customHeight="1" thickBot="1">
      <c r="A130" s="75" t="s">
        <v>285</v>
      </c>
      <c r="B130" s="13">
        <v>951</v>
      </c>
      <c r="C130" s="9"/>
      <c r="D130" s="9" t="s">
        <v>231</v>
      </c>
      <c r="E130" s="83">
        <f>E131</f>
        <v>10</v>
      </c>
      <c r="F130" s="57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9"/>
      <c r="W130" s="60"/>
      <c r="X130" s="83">
        <f>X131</f>
        <v>9.9</v>
      </c>
      <c r="Y130" s="119">
        <f t="shared" si="3"/>
        <v>99</v>
      </c>
      <c r="AA130" s="173"/>
    </row>
    <row r="131" spans="1:27" ht="17.25" customHeight="1" thickBot="1">
      <c r="A131" s="104" t="s">
        <v>17</v>
      </c>
      <c r="B131" s="73">
        <v>951</v>
      </c>
      <c r="C131" s="74"/>
      <c r="D131" s="74" t="s">
        <v>232</v>
      </c>
      <c r="E131" s="94">
        <f>E132</f>
        <v>10</v>
      </c>
      <c r="F131" s="5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9"/>
      <c r="W131" s="60"/>
      <c r="X131" s="94">
        <f>X132</f>
        <v>9.9</v>
      </c>
      <c r="Y131" s="119">
        <f t="shared" si="3"/>
        <v>99</v>
      </c>
      <c r="AA131" s="173"/>
    </row>
    <row r="132" spans="1:27" ht="17.25" customHeight="1" thickBot="1">
      <c r="A132" s="50" t="s">
        <v>230</v>
      </c>
      <c r="B132" s="97">
        <v>951</v>
      </c>
      <c r="C132" s="98"/>
      <c r="D132" s="98" t="s">
        <v>232</v>
      </c>
      <c r="E132" s="96">
        <v>10</v>
      </c>
      <c r="F132" s="57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9"/>
      <c r="W132" s="60"/>
      <c r="X132" s="96">
        <v>9.9</v>
      </c>
      <c r="Y132" s="119">
        <f t="shared" si="3"/>
        <v>99</v>
      </c>
      <c r="AA132" s="173"/>
    </row>
    <row r="133" spans="1:27" ht="38.25" customHeight="1" thickBot="1">
      <c r="A133" s="75" t="s">
        <v>287</v>
      </c>
      <c r="B133" s="13">
        <v>951</v>
      </c>
      <c r="C133" s="9"/>
      <c r="D133" s="9" t="s">
        <v>233</v>
      </c>
      <c r="E133" s="83">
        <f>E134</f>
        <v>493.834</v>
      </c>
      <c r="F133" s="121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3"/>
      <c r="W133" s="124"/>
      <c r="X133" s="83">
        <f>X134</f>
        <v>490.005</v>
      </c>
      <c r="Y133" s="119">
        <f t="shared" si="3"/>
        <v>99.22463823876039</v>
      </c>
      <c r="AA133" s="173"/>
    </row>
    <row r="134" spans="1:27" ht="17.25" customHeight="1" thickBot="1">
      <c r="A134" s="104" t="s">
        <v>17</v>
      </c>
      <c r="B134" s="73">
        <v>951</v>
      </c>
      <c r="C134" s="74"/>
      <c r="D134" s="74" t="s">
        <v>234</v>
      </c>
      <c r="E134" s="94">
        <f>E135</f>
        <v>493.834</v>
      </c>
      <c r="F134" s="57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9"/>
      <c r="W134" s="60"/>
      <c r="X134" s="94">
        <f>X135</f>
        <v>490.005</v>
      </c>
      <c r="Y134" s="119">
        <f t="shared" si="3"/>
        <v>99.22463823876039</v>
      </c>
      <c r="AA134" s="173"/>
    </row>
    <row r="135" spans="1:27" ht="17.25" customHeight="1" thickBot="1">
      <c r="A135" s="50" t="s">
        <v>230</v>
      </c>
      <c r="B135" s="97">
        <v>951</v>
      </c>
      <c r="C135" s="98"/>
      <c r="D135" s="98" t="s">
        <v>234</v>
      </c>
      <c r="E135" s="96">
        <v>493.834</v>
      </c>
      <c r="F135" s="57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9"/>
      <c r="W135" s="60"/>
      <c r="X135" s="96">
        <v>490.005</v>
      </c>
      <c r="Y135" s="119">
        <f t="shared" si="3"/>
        <v>99.22463823876039</v>
      </c>
      <c r="AA135" s="176"/>
    </row>
    <row r="136" spans="1:27" ht="39" customHeight="1" thickBot="1">
      <c r="A136" s="70" t="s">
        <v>28</v>
      </c>
      <c r="B136" s="68" t="s">
        <v>2</v>
      </c>
      <c r="C136" s="109"/>
      <c r="D136" s="109" t="s">
        <v>166</v>
      </c>
      <c r="E136" s="84">
        <f>E137+E194</f>
        <v>135304.95216000002</v>
      </c>
      <c r="F136" s="57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9"/>
      <c r="W136" s="60"/>
      <c r="X136" s="84">
        <f>X137+X194</f>
        <v>123486.04099999998</v>
      </c>
      <c r="Y136" s="119">
        <f t="shared" si="3"/>
        <v>91.26498256617836</v>
      </c>
      <c r="AA136" s="173"/>
    </row>
    <row r="137" spans="1:27" ht="35.25" customHeight="1" thickBot="1">
      <c r="A137" s="104" t="s">
        <v>17</v>
      </c>
      <c r="B137" s="105">
        <v>951</v>
      </c>
      <c r="C137" s="106"/>
      <c r="D137" s="105" t="s">
        <v>166</v>
      </c>
      <c r="E137" s="85">
        <f>E138+E139+E143+E147+E150+E151+E160+E162+E166+E168+E177+E179+E181+E183+E185+E187+E189+E191+E174+E145+E149+E164+E172+E170</f>
        <v>129914.08567000001</v>
      </c>
      <c r="F137" s="57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9"/>
      <c r="W137" s="60"/>
      <c r="X137" s="85">
        <f>X138+X139+X143+X147+X150+X151+X160+X162+X166+X168+X177+X179+X181+X183+X185+X187+X189+X191+X174+X145+X149+X164+X172+X170</f>
        <v>118095.17499999999</v>
      </c>
      <c r="Y137" s="119">
        <f t="shared" si="3"/>
        <v>90.9025179147843</v>
      </c>
      <c r="AA137" s="173"/>
    </row>
    <row r="138" spans="1:27" ht="16.5" thickBot="1">
      <c r="A138" s="147" t="s">
        <v>29</v>
      </c>
      <c r="B138" s="97">
        <v>951</v>
      </c>
      <c r="C138" s="98"/>
      <c r="D138" s="98" t="s">
        <v>167</v>
      </c>
      <c r="E138" s="96">
        <v>2205.55245</v>
      </c>
      <c r="F138" s="168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70"/>
      <c r="W138" s="171"/>
      <c r="X138" s="96">
        <v>2205.552</v>
      </c>
      <c r="Y138" s="119">
        <f t="shared" si="3"/>
        <v>99.99997959694859</v>
      </c>
      <c r="AA138" s="176"/>
    </row>
    <row r="139" spans="1:27" ht="48" thickBot="1">
      <c r="A139" s="8" t="s">
        <v>5</v>
      </c>
      <c r="B139" s="13">
        <v>951</v>
      </c>
      <c r="C139" s="9"/>
      <c r="D139" s="9" t="s">
        <v>166</v>
      </c>
      <c r="E139" s="83">
        <f>E140+E141+E142</f>
        <v>4183.4</v>
      </c>
      <c r="F139" s="100" t="e">
        <f>#REF!+#REF!+F162+F164+#REF!+#REF!+#REF!+#REF!+#REF!+#REF!+#REF!+F191</f>
        <v>#REF!</v>
      </c>
      <c r="G139" s="19" t="e">
        <f>#REF!+#REF!+G162+G164+#REF!+#REF!+#REF!+#REF!+#REF!+#REF!+#REF!+G191</f>
        <v>#REF!</v>
      </c>
      <c r="H139" s="19" t="e">
        <f>#REF!+#REF!+H162+H164+#REF!+#REF!+#REF!+#REF!+#REF!+#REF!+#REF!+H191</f>
        <v>#REF!</v>
      </c>
      <c r="I139" s="19" t="e">
        <f>#REF!+#REF!+I162+I164+#REF!+#REF!+#REF!+#REF!+#REF!+#REF!+#REF!+I191</f>
        <v>#REF!</v>
      </c>
      <c r="J139" s="19" t="e">
        <f>#REF!+#REF!+J162+J164+#REF!+#REF!+#REF!+#REF!+#REF!+#REF!+#REF!+J191</f>
        <v>#REF!</v>
      </c>
      <c r="K139" s="19" t="e">
        <f>#REF!+#REF!+K162+K164+#REF!+#REF!+#REF!+#REF!+#REF!+#REF!+#REF!+K191</f>
        <v>#REF!</v>
      </c>
      <c r="L139" s="19" t="e">
        <f>#REF!+#REF!+L162+L164+#REF!+#REF!+#REF!+#REF!+#REF!+#REF!+#REF!+L191</f>
        <v>#REF!</v>
      </c>
      <c r="M139" s="19" t="e">
        <f>#REF!+#REF!+M162+M164+#REF!+#REF!+#REF!+#REF!+#REF!+#REF!+#REF!+M191</f>
        <v>#REF!</v>
      </c>
      <c r="N139" s="19" t="e">
        <f>#REF!+#REF!+N162+N164+#REF!+#REF!+#REF!+#REF!+#REF!+#REF!+#REF!+N191</f>
        <v>#REF!</v>
      </c>
      <c r="O139" s="19" t="e">
        <f>#REF!+#REF!+O162+O164+#REF!+#REF!+#REF!+#REF!+#REF!+#REF!+#REF!+O191</f>
        <v>#REF!</v>
      </c>
      <c r="P139" s="19" t="e">
        <f>#REF!+#REF!+P162+P164+#REF!+#REF!+#REF!+#REF!+#REF!+#REF!+#REF!+P191</f>
        <v>#REF!</v>
      </c>
      <c r="Q139" s="19" t="e">
        <f>#REF!+#REF!+Q162+Q164+#REF!+#REF!+#REF!+#REF!+#REF!+#REF!+#REF!+Q191</f>
        <v>#REF!</v>
      </c>
      <c r="R139" s="19" t="e">
        <f>#REF!+#REF!+R162+R164+#REF!+#REF!+#REF!+#REF!+#REF!+#REF!+#REF!+R191</f>
        <v>#REF!</v>
      </c>
      <c r="S139" s="19" t="e">
        <f>#REF!+#REF!+S162+S164+#REF!+#REF!+#REF!+#REF!+#REF!+#REF!+#REF!+S191</f>
        <v>#REF!</v>
      </c>
      <c r="T139" s="19" t="e">
        <f>#REF!+#REF!+T162+T164+#REF!+#REF!+#REF!+#REF!+#REF!+#REF!+#REF!+T191</f>
        <v>#REF!</v>
      </c>
      <c r="U139" s="19" t="e">
        <f>#REF!+#REF!+U162+U164+#REF!+#REF!+#REF!+#REF!+#REF!+#REF!+#REF!+U191</f>
        <v>#REF!</v>
      </c>
      <c r="V139" s="38" t="e">
        <f>#REF!+#REF!+V162+V164+#REF!+#REF!+#REF!+#REF!+#REF!+#REF!+#REF!+V191</f>
        <v>#REF!</v>
      </c>
      <c r="W139" s="37" t="e">
        <f>V139/E137*100</f>
        <v>#REF!</v>
      </c>
      <c r="X139" s="83">
        <f>X140+X141+X142</f>
        <v>4100.081</v>
      </c>
      <c r="Y139" s="119">
        <f t="shared" si="3"/>
        <v>98.00834249653393</v>
      </c>
      <c r="AA139" s="173"/>
    </row>
    <row r="140" spans="1:27" ht="20.25" customHeight="1" outlineLevel="3" thickBot="1">
      <c r="A140" s="71" t="s">
        <v>88</v>
      </c>
      <c r="B140" s="72">
        <v>951</v>
      </c>
      <c r="C140" s="52"/>
      <c r="D140" s="52" t="s">
        <v>168</v>
      </c>
      <c r="E140" s="82">
        <v>2229</v>
      </c>
      <c r="F140" s="101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39"/>
      <c r="W140" s="37"/>
      <c r="X140" s="82">
        <v>2148.163</v>
      </c>
      <c r="Y140" s="119">
        <f t="shared" si="3"/>
        <v>96.37339614176761</v>
      </c>
      <c r="AA140" s="176"/>
    </row>
    <row r="141" spans="1:27" ht="18.75" customHeight="1" outlineLevel="6" thickBot="1">
      <c r="A141" s="50" t="s">
        <v>89</v>
      </c>
      <c r="B141" s="51">
        <v>951</v>
      </c>
      <c r="C141" s="52"/>
      <c r="D141" s="52" t="s">
        <v>169</v>
      </c>
      <c r="E141" s="82">
        <v>1954.4</v>
      </c>
      <c r="F141" s="102" t="e">
        <f>#REF!</f>
        <v>#REF!</v>
      </c>
      <c r="G141" s="21" t="e">
        <f>#REF!</f>
        <v>#REF!</v>
      </c>
      <c r="H141" s="21" t="e">
        <f>#REF!</f>
        <v>#REF!</v>
      </c>
      <c r="I141" s="21" t="e">
        <f>#REF!</f>
        <v>#REF!</v>
      </c>
      <c r="J141" s="21" t="e">
        <f>#REF!</f>
        <v>#REF!</v>
      </c>
      <c r="K141" s="21" t="e">
        <f>#REF!</f>
        <v>#REF!</v>
      </c>
      <c r="L141" s="21" t="e">
        <f>#REF!</f>
        <v>#REF!</v>
      </c>
      <c r="M141" s="21" t="e">
        <f>#REF!</f>
        <v>#REF!</v>
      </c>
      <c r="N141" s="21" t="e">
        <f>#REF!</f>
        <v>#REF!</v>
      </c>
      <c r="O141" s="21" t="e">
        <f>#REF!</f>
        <v>#REF!</v>
      </c>
      <c r="P141" s="21" t="e">
        <f>#REF!</f>
        <v>#REF!</v>
      </c>
      <c r="Q141" s="21" t="e">
        <f>#REF!</f>
        <v>#REF!</v>
      </c>
      <c r="R141" s="21" t="e">
        <f>#REF!</f>
        <v>#REF!</v>
      </c>
      <c r="S141" s="21" t="e">
        <f>#REF!</f>
        <v>#REF!</v>
      </c>
      <c r="T141" s="21" t="e">
        <f>#REF!</f>
        <v>#REF!</v>
      </c>
      <c r="U141" s="21" t="e">
        <f>#REF!</f>
        <v>#REF!</v>
      </c>
      <c r="V141" s="41" t="e">
        <f>#REF!</f>
        <v>#REF!</v>
      </c>
      <c r="W141" s="37" t="e">
        <f>V141/E140*100</f>
        <v>#REF!</v>
      </c>
      <c r="X141" s="82">
        <v>1951.918</v>
      </c>
      <c r="Y141" s="119">
        <f t="shared" si="3"/>
        <v>99.87300450266065</v>
      </c>
      <c r="AA141" s="176"/>
    </row>
    <row r="142" spans="1:27" ht="21.75" customHeight="1" outlineLevel="6" thickBot="1">
      <c r="A142" s="50" t="s">
        <v>83</v>
      </c>
      <c r="B142" s="51">
        <v>951</v>
      </c>
      <c r="C142" s="52"/>
      <c r="D142" s="52" t="s">
        <v>170</v>
      </c>
      <c r="E142" s="82">
        <v>0</v>
      </c>
      <c r="F142" s="33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43"/>
      <c r="W142" s="37"/>
      <c r="X142" s="82">
        <v>0</v>
      </c>
      <c r="Y142" s="119">
        <v>0</v>
      </c>
      <c r="AA142" s="173"/>
    </row>
    <row r="143" spans="1:27" ht="19.5" customHeight="1" outlineLevel="6" thickBot="1">
      <c r="A143" s="8" t="s">
        <v>6</v>
      </c>
      <c r="B143" s="13">
        <v>951</v>
      </c>
      <c r="C143" s="9"/>
      <c r="D143" s="9" t="s">
        <v>166</v>
      </c>
      <c r="E143" s="83">
        <f>E144</f>
        <v>8171.610000000001</v>
      </c>
      <c r="F143" s="128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30"/>
      <c r="W143" s="131"/>
      <c r="X143" s="83">
        <f>X144</f>
        <v>8103.452</v>
      </c>
      <c r="Y143" s="119">
        <f aca="true" t="shared" si="4" ref="Y143:Y203">X143/E143*100</f>
        <v>99.16591712037163</v>
      </c>
      <c r="AA143" s="173"/>
    </row>
    <row r="144" spans="1:27" ht="19.5" customHeight="1" outlineLevel="6" thickBot="1">
      <c r="A144" s="71" t="s">
        <v>84</v>
      </c>
      <c r="B144" s="51">
        <v>951</v>
      </c>
      <c r="C144" s="52"/>
      <c r="D144" s="52" t="s">
        <v>168</v>
      </c>
      <c r="E144" s="82">
        <v>8171.610000000001</v>
      </c>
      <c r="F144" s="128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30"/>
      <c r="W144" s="131"/>
      <c r="X144" s="82">
        <v>8103.452</v>
      </c>
      <c r="Y144" s="119">
        <f t="shared" si="4"/>
        <v>99.16591712037163</v>
      </c>
      <c r="AA144" s="176"/>
    </row>
    <row r="145" spans="1:27" ht="21" customHeight="1" outlineLevel="6" thickBot="1">
      <c r="A145" s="8" t="s">
        <v>79</v>
      </c>
      <c r="B145" s="13">
        <v>951</v>
      </c>
      <c r="C145" s="9"/>
      <c r="D145" s="9" t="s">
        <v>166</v>
      </c>
      <c r="E145" s="83">
        <f>E146</f>
        <v>431.262</v>
      </c>
      <c r="F145" s="132">
        <v>96</v>
      </c>
      <c r="G145" s="86">
        <v>96</v>
      </c>
      <c r="H145" s="86">
        <v>96</v>
      </c>
      <c r="I145" s="86">
        <v>96</v>
      </c>
      <c r="J145" s="86">
        <v>96</v>
      </c>
      <c r="K145" s="86">
        <v>96</v>
      </c>
      <c r="L145" s="86">
        <v>96</v>
      </c>
      <c r="M145" s="86">
        <v>96</v>
      </c>
      <c r="N145" s="86">
        <v>96</v>
      </c>
      <c r="O145" s="86">
        <v>96</v>
      </c>
      <c r="P145" s="86">
        <v>96</v>
      </c>
      <c r="Q145" s="86">
        <v>96</v>
      </c>
      <c r="R145" s="86">
        <v>96</v>
      </c>
      <c r="S145" s="86">
        <v>96</v>
      </c>
      <c r="T145" s="86">
        <v>96</v>
      </c>
      <c r="U145" s="129">
        <v>96</v>
      </c>
      <c r="V145" s="133">
        <v>141</v>
      </c>
      <c r="W145" s="131">
        <f>V145/E143*100</f>
        <v>1.7254861649050799</v>
      </c>
      <c r="X145" s="83">
        <f>X146</f>
        <v>336.15</v>
      </c>
      <c r="Y145" s="119">
        <f t="shared" si="4"/>
        <v>77.94565716432238</v>
      </c>
      <c r="AA145" s="173"/>
    </row>
    <row r="146" spans="1:27" ht="37.5" customHeight="1" outlineLevel="3" thickBot="1">
      <c r="A146" s="50" t="s">
        <v>80</v>
      </c>
      <c r="B146" s="51">
        <v>951</v>
      </c>
      <c r="C146" s="52"/>
      <c r="D146" s="52" t="s">
        <v>171</v>
      </c>
      <c r="E146" s="82">
        <v>431.262</v>
      </c>
      <c r="F146" s="134" t="e">
        <f>#REF!</f>
        <v>#REF!</v>
      </c>
      <c r="G146" s="135" t="e">
        <f>#REF!</f>
        <v>#REF!</v>
      </c>
      <c r="H146" s="135" t="e">
        <f>#REF!</f>
        <v>#REF!</v>
      </c>
      <c r="I146" s="135" t="e">
        <f>#REF!</f>
        <v>#REF!</v>
      </c>
      <c r="J146" s="135" t="e">
        <f>#REF!</f>
        <v>#REF!</v>
      </c>
      <c r="K146" s="135" t="e">
        <f>#REF!</f>
        <v>#REF!</v>
      </c>
      <c r="L146" s="135" t="e">
        <f>#REF!</f>
        <v>#REF!</v>
      </c>
      <c r="M146" s="135" t="e">
        <f>#REF!</f>
        <v>#REF!</v>
      </c>
      <c r="N146" s="135" t="e">
        <f>#REF!</f>
        <v>#REF!</v>
      </c>
      <c r="O146" s="135" t="e">
        <f>#REF!</f>
        <v>#REF!</v>
      </c>
      <c r="P146" s="135" t="e">
        <f>#REF!</f>
        <v>#REF!</v>
      </c>
      <c r="Q146" s="135" t="e">
        <f>#REF!</f>
        <v>#REF!</v>
      </c>
      <c r="R146" s="135" t="e">
        <f>#REF!</f>
        <v>#REF!</v>
      </c>
      <c r="S146" s="135" t="e">
        <f>#REF!</f>
        <v>#REF!</v>
      </c>
      <c r="T146" s="135" t="e">
        <f>#REF!</f>
        <v>#REF!</v>
      </c>
      <c r="U146" s="135" t="e">
        <f>#REF!</f>
        <v>#REF!</v>
      </c>
      <c r="V146" s="136" t="e">
        <f>#REF!</f>
        <v>#REF!</v>
      </c>
      <c r="W146" s="131" t="e">
        <f>V146/E144*100</f>
        <v>#REF!</v>
      </c>
      <c r="X146" s="82">
        <v>336.15</v>
      </c>
      <c r="Y146" s="119">
        <f t="shared" si="4"/>
        <v>77.94565716432238</v>
      </c>
      <c r="AA146" s="176"/>
    </row>
    <row r="147" spans="1:27" ht="18.75" customHeight="1" outlineLevel="3" thickBot="1">
      <c r="A147" s="8" t="s">
        <v>7</v>
      </c>
      <c r="B147" s="13">
        <v>951</v>
      </c>
      <c r="C147" s="9"/>
      <c r="D147" s="9" t="s">
        <v>166</v>
      </c>
      <c r="E147" s="83">
        <f>E148</f>
        <v>5980.9439999999995</v>
      </c>
      <c r="F147" s="137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9"/>
      <c r="W147" s="131"/>
      <c r="X147" s="83">
        <f>X148</f>
        <v>5980.783</v>
      </c>
      <c r="Y147" s="119">
        <f t="shared" si="4"/>
        <v>99.99730811724706</v>
      </c>
      <c r="AA147" s="173"/>
    </row>
    <row r="148" spans="1:27" ht="33" customHeight="1" outlineLevel="3" thickBot="1">
      <c r="A148" s="71" t="s">
        <v>85</v>
      </c>
      <c r="B148" s="51">
        <v>951</v>
      </c>
      <c r="C148" s="52"/>
      <c r="D148" s="52" t="s">
        <v>168</v>
      </c>
      <c r="E148" s="82">
        <v>5980.9439999999995</v>
      </c>
      <c r="F148" s="137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9"/>
      <c r="W148" s="131"/>
      <c r="X148" s="82">
        <v>5980.783</v>
      </c>
      <c r="Y148" s="119">
        <f t="shared" si="4"/>
        <v>99.99730811724706</v>
      </c>
      <c r="AA148" s="176"/>
    </row>
    <row r="149" spans="1:27" ht="20.25" customHeight="1" outlineLevel="5" thickBot="1">
      <c r="A149" s="142" t="s">
        <v>93</v>
      </c>
      <c r="B149" s="97">
        <v>951</v>
      </c>
      <c r="C149" s="98"/>
      <c r="D149" s="98" t="s">
        <v>172</v>
      </c>
      <c r="E149" s="96">
        <v>0</v>
      </c>
      <c r="F149" s="143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5"/>
      <c r="W149" s="146"/>
      <c r="X149" s="96">
        <v>0</v>
      </c>
      <c r="Y149" s="119">
        <v>0</v>
      </c>
      <c r="AA149" s="173"/>
    </row>
    <row r="150" spans="1:27" ht="32.25" outlineLevel="4" thickBot="1">
      <c r="A150" s="147" t="s">
        <v>30</v>
      </c>
      <c r="B150" s="97">
        <v>951</v>
      </c>
      <c r="C150" s="98"/>
      <c r="D150" s="98" t="s">
        <v>173</v>
      </c>
      <c r="E150" s="96">
        <v>200</v>
      </c>
      <c r="F150" s="148" t="e">
        <f>#REF!</f>
        <v>#REF!</v>
      </c>
      <c r="G150" s="149" t="e">
        <f>#REF!</f>
        <v>#REF!</v>
      </c>
      <c r="H150" s="149" t="e">
        <f>#REF!</f>
        <v>#REF!</v>
      </c>
      <c r="I150" s="149" t="e">
        <f>#REF!</f>
        <v>#REF!</v>
      </c>
      <c r="J150" s="149" t="e">
        <f>#REF!</f>
        <v>#REF!</v>
      </c>
      <c r="K150" s="149" t="e">
        <f>#REF!</f>
        <v>#REF!</v>
      </c>
      <c r="L150" s="149" t="e">
        <f>#REF!</f>
        <v>#REF!</v>
      </c>
      <c r="M150" s="149" t="e">
        <f>#REF!</f>
        <v>#REF!</v>
      </c>
      <c r="N150" s="149" t="e">
        <f>#REF!</f>
        <v>#REF!</v>
      </c>
      <c r="O150" s="149" t="e">
        <f>#REF!</f>
        <v>#REF!</v>
      </c>
      <c r="P150" s="149" t="e">
        <f>#REF!</f>
        <v>#REF!</v>
      </c>
      <c r="Q150" s="149" t="e">
        <f>#REF!</f>
        <v>#REF!</v>
      </c>
      <c r="R150" s="149" t="e">
        <f>#REF!</f>
        <v>#REF!</v>
      </c>
      <c r="S150" s="149" t="e">
        <f>#REF!</f>
        <v>#REF!</v>
      </c>
      <c r="T150" s="149" t="e">
        <f>#REF!</f>
        <v>#REF!</v>
      </c>
      <c r="U150" s="149" t="e">
        <f>#REF!</f>
        <v>#REF!</v>
      </c>
      <c r="V150" s="149" t="e">
        <f>#REF!</f>
        <v>#REF!</v>
      </c>
      <c r="W150" s="146" t="e">
        <f>V150/E148*100</f>
        <v>#REF!</v>
      </c>
      <c r="X150" s="96">
        <v>201.944</v>
      </c>
      <c r="Y150" s="119">
        <f t="shared" si="4"/>
        <v>100.972</v>
      </c>
      <c r="AA150" s="176"/>
    </row>
    <row r="151" spans="1:27" ht="16.5" outlineLevel="4" thickBot="1">
      <c r="A151" s="8" t="s">
        <v>8</v>
      </c>
      <c r="B151" s="13">
        <v>951</v>
      </c>
      <c r="C151" s="9"/>
      <c r="D151" s="9" t="s">
        <v>166</v>
      </c>
      <c r="E151" s="83">
        <f>E152+E153+E155+E157+E158+E159+E154+E156</f>
        <v>49958.46002</v>
      </c>
      <c r="F151" s="33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90"/>
      <c r="W151" s="37"/>
      <c r="X151" s="83">
        <f>X152+X153+X155+X157+X158+X159+X154+X156</f>
        <v>49065.199</v>
      </c>
      <c r="Y151" s="119">
        <f t="shared" si="4"/>
        <v>98.21199248407098</v>
      </c>
      <c r="AA151" s="173"/>
    </row>
    <row r="152" spans="1:27" ht="16.5" outlineLevel="5" thickBot="1">
      <c r="A152" s="50" t="s">
        <v>9</v>
      </c>
      <c r="B152" s="51">
        <v>951</v>
      </c>
      <c r="C152" s="52"/>
      <c r="D152" s="52" t="s">
        <v>174</v>
      </c>
      <c r="E152" s="82">
        <v>1737.5</v>
      </c>
      <c r="F152" s="132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129"/>
      <c r="V152" s="133">
        <v>0</v>
      </c>
      <c r="W152" s="131">
        <f>V152/E150*100</f>
        <v>0</v>
      </c>
      <c r="X152" s="82">
        <v>1737.5</v>
      </c>
      <c r="Y152" s="119">
        <f t="shared" si="4"/>
        <v>100</v>
      </c>
      <c r="AA152" s="173"/>
    </row>
    <row r="153" spans="1:27" ht="19.5" customHeight="1" outlineLevel="5" thickBot="1">
      <c r="A153" s="71" t="s">
        <v>85</v>
      </c>
      <c r="B153" s="51">
        <v>951</v>
      </c>
      <c r="C153" s="52"/>
      <c r="D153" s="52" t="s">
        <v>168</v>
      </c>
      <c r="E153" s="82">
        <v>19405.235239999998</v>
      </c>
      <c r="F153" s="128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30"/>
      <c r="W153" s="131"/>
      <c r="X153" s="82">
        <v>19232.786</v>
      </c>
      <c r="Y153" s="119">
        <f t="shared" si="4"/>
        <v>99.11132620724675</v>
      </c>
      <c r="AA153" s="173"/>
    </row>
    <row r="154" spans="1:27" ht="16.5" outlineLevel="5" thickBot="1">
      <c r="A154" s="50" t="s">
        <v>83</v>
      </c>
      <c r="B154" s="51">
        <v>951</v>
      </c>
      <c r="C154" s="52"/>
      <c r="D154" s="52" t="s">
        <v>170</v>
      </c>
      <c r="E154" s="82">
        <v>421.81278999999995</v>
      </c>
      <c r="F154" s="132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129"/>
      <c r="V154" s="133">
        <v>9539.0701</v>
      </c>
      <c r="W154" s="131">
        <f>V154/E153*100</f>
        <v>49.157198982762765</v>
      </c>
      <c r="X154" s="82">
        <v>421.813</v>
      </c>
      <c r="Y154" s="119">
        <f t="shared" si="4"/>
        <v>100.00004978511913</v>
      </c>
      <c r="AA154" s="173"/>
    </row>
    <row r="155" spans="1:27" ht="19.5" customHeight="1" outlineLevel="4" thickBot="1">
      <c r="A155" s="50" t="s">
        <v>31</v>
      </c>
      <c r="B155" s="51">
        <v>951</v>
      </c>
      <c r="C155" s="52"/>
      <c r="D155" s="52" t="s">
        <v>175</v>
      </c>
      <c r="E155" s="82">
        <f>25967.31817+26.18782</f>
        <v>25993.505989999998</v>
      </c>
      <c r="F155" s="128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50"/>
      <c r="W155" s="131"/>
      <c r="X155" s="82">
        <v>25292.695</v>
      </c>
      <c r="Y155" s="119">
        <f t="shared" si="4"/>
        <v>97.30389971145252</v>
      </c>
      <c r="AA155" s="173"/>
    </row>
    <row r="156" spans="1:27" ht="19.5" customHeight="1" outlineLevel="4" thickBot="1">
      <c r="A156" s="50" t="s">
        <v>291</v>
      </c>
      <c r="B156" s="51">
        <v>951</v>
      </c>
      <c r="C156" s="52"/>
      <c r="D156" s="52" t="s">
        <v>292</v>
      </c>
      <c r="E156" s="82">
        <v>20</v>
      </c>
      <c r="F156" s="128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50"/>
      <c r="W156" s="131"/>
      <c r="X156" s="82">
        <v>0</v>
      </c>
      <c r="Y156" s="119">
        <f t="shared" si="4"/>
        <v>0</v>
      </c>
      <c r="AA156" s="173"/>
    </row>
    <row r="157" spans="1:27" ht="32.25" outlineLevel="5" thickBot="1">
      <c r="A157" s="54" t="s">
        <v>32</v>
      </c>
      <c r="B157" s="51">
        <v>951</v>
      </c>
      <c r="C157" s="52"/>
      <c r="D157" s="52" t="s">
        <v>178</v>
      </c>
      <c r="E157" s="82">
        <v>1090.057</v>
      </c>
      <c r="F157" s="128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30"/>
      <c r="W157" s="131"/>
      <c r="X157" s="82">
        <v>1090.057</v>
      </c>
      <c r="Y157" s="119">
        <f t="shared" si="4"/>
        <v>100</v>
      </c>
      <c r="AA157" s="173"/>
    </row>
    <row r="158" spans="1:27" ht="32.25" outlineLevel="5" thickBot="1">
      <c r="A158" s="54" t="s">
        <v>33</v>
      </c>
      <c r="B158" s="51">
        <v>951</v>
      </c>
      <c r="C158" s="52"/>
      <c r="D158" s="52" t="s">
        <v>179</v>
      </c>
      <c r="E158" s="93">
        <v>582.287</v>
      </c>
      <c r="F158" s="33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43"/>
      <c r="W158" s="37"/>
      <c r="X158" s="93">
        <v>582.287</v>
      </c>
      <c r="Y158" s="119">
        <f t="shared" si="4"/>
        <v>100</v>
      </c>
      <c r="AA158" s="173"/>
    </row>
    <row r="159" spans="1:27" ht="32.25" outlineLevel="6" thickBot="1">
      <c r="A159" s="54" t="s">
        <v>34</v>
      </c>
      <c r="B159" s="51">
        <v>951</v>
      </c>
      <c r="C159" s="52"/>
      <c r="D159" s="52" t="s">
        <v>180</v>
      </c>
      <c r="E159" s="93">
        <v>708.062</v>
      </c>
      <c r="F159" s="49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43"/>
      <c r="W159" s="37"/>
      <c r="X159" s="93">
        <v>708.061</v>
      </c>
      <c r="Y159" s="119">
        <f t="shared" si="4"/>
        <v>99.99985876942979</v>
      </c>
      <c r="AA159" s="173"/>
    </row>
    <row r="160" spans="1:27" ht="20.25" customHeight="1" outlineLevel="6" thickBot="1">
      <c r="A160" s="8" t="s">
        <v>22</v>
      </c>
      <c r="B160" s="13">
        <v>951</v>
      </c>
      <c r="C160" s="9" t="s">
        <v>2</v>
      </c>
      <c r="D160" s="9" t="s">
        <v>181</v>
      </c>
      <c r="E160" s="83">
        <f>E161</f>
        <v>1773.24</v>
      </c>
      <c r="F160" s="151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30"/>
      <c r="W160" s="131"/>
      <c r="X160" s="83">
        <f>X161</f>
        <v>1773.24</v>
      </c>
      <c r="Y160" s="119">
        <f t="shared" si="4"/>
        <v>100</v>
      </c>
      <c r="AA160" s="173"/>
    </row>
    <row r="161" spans="1:27" ht="34.5" customHeight="1" outlineLevel="6" thickBot="1">
      <c r="A161" s="50" t="s">
        <v>13</v>
      </c>
      <c r="B161" s="51">
        <v>951</v>
      </c>
      <c r="C161" s="52" t="s">
        <v>2</v>
      </c>
      <c r="D161" s="52" t="s">
        <v>182</v>
      </c>
      <c r="E161" s="82">
        <v>1773.24</v>
      </c>
      <c r="F161" s="151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30"/>
      <c r="W161" s="131"/>
      <c r="X161" s="82">
        <v>1773.24</v>
      </c>
      <c r="Y161" s="119">
        <f t="shared" si="4"/>
        <v>100</v>
      </c>
      <c r="AA161" s="173"/>
    </row>
    <row r="162" spans="1:27" ht="18" customHeight="1" outlineLevel="6" thickBot="1">
      <c r="A162" s="8" t="s">
        <v>10</v>
      </c>
      <c r="B162" s="13">
        <v>951</v>
      </c>
      <c r="C162" s="9"/>
      <c r="D162" s="9" t="s">
        <v>181</v>
      </c>
      <c r="E162" s="83">
        <f>E163</f>
        <v>592.89808</v>
      </c>
      <c r="F162" s="153" t="e">
        <f>#REF!+#REF!</f>
        <v>#REF!</v>
      </c>
      <c r="G162" s="154" t="e">
        <f>#REF!+#REF!</f>
        <v>#REF!</v>
      </c>
      <c r="H162" s="154" t="e">
        <f>#REF!+#REF!</f>
        <v>#REF!</v>
      </c>
      <c r="I162" s="154" t="e">
        <f>#REF!+#REF!</f>
        <v>#REF!</v>
      </c>
      <c r="J162" s="154" t="e">
        <f>#REF!+#REF!</f>
        <v>#REF!</v>
      </c>
      <c r="K162" s="154" t="e">
        <f>#REF!+#REF!</f>
        <v>#REF!</v>
      </c>
      <c r="L162" s="154" t="e">
        <f>#REF!+#REF!</f>
        <v>#REF!</v>
      </c>
      <c r="M162" s="154" t="e">
        <f>#REF!+#REF!</f>
        <v>#REF!</v>
      </c>
      <c r="N162" s="154" t="e">
        <f>#REF!+#REF!</f>
        <v>#REF!</v>
      </c>
      <c r="O162" s="154" t="e">
        <f>#REF!+#REF!</f>
        <v>#REF!</v>
      </c>
      <c r="P162" s="154" t="e">
        <f>#REF!+#REF!</f>
        <v>#REF!</v>
      </c>
      <c r="Q162" s="154" t="e">
        <f>#REF!+#REF!</f>
        <v>#REF!</v>
      </c>
      <c r="R162" s="154" t="e">
        <f>#REF!+#REF!</f>
        <v>#REF!</v>
      </c>
      <c r="S162" s="154" t="e">
        <f>#REF!+#REF!</f>
        <v>#REF!</v>
      </c>
      <c r="T162" s="154" t="e">
        <f>#REF!+#REF!</f>
        <v>#REF!</v>
      </c>
      <c r="U162" s="154" t="e">
        <f>#REF!+#REF!</f>
        <v>#REF!</v>
      </c>
      <c r="V162" s="155" t="e">
        <f>#REF!+#REF!</f>
        <v>#REF!</v>
      </c>
      <c r="W162" s="131" t="e">
        <f>V162/E160*100</f>
        <v>#REF!</v>
      </c>
      <c r="X162" s="83">
        <f>X163</f>
        <v>502.456</v>
      </c>
      <c r="Y162" s="119">
        <f t="shared" si="4"/>
        <v>84.7457627118644</v>
      </c>
      <c r="AA162" s="173"/>
    </row>
    <row r="163" spans="1:27" ht="33.75" customHeight="1" outlineLevel="4" thickBot="1">
      <c r="A163" s="50" t="s">
        <v>288</v>
      </c>
      <c r="B163" s="51">
        <v>951</v>
      </c>
      <c r="C163" s="52"/>
      <c r="D163" s="52" t="s">
        <v>267</v>
      </c>
      <c r="E163" s="82">
        <v>592.89808</v>
      </c>
      <c r="F163" s="140" t="e">
        <f>#REF!</f>
        <v>#REF!</v>
      </c>
      <c r="G163" s="141" t="e">
        <f>#REF!</f>
        <v>#REF!</v>
      </c>
      <c r="H163" s="141" t="e">
        <f>#REF!</f>
        <v>#REF!</v>
      </c>
      <c r="I163" s="141" t="e">
        <f>#REF!</f>
        <v>#REF!</v>
      </c>
      <c r="J163" s="141" t="e">
        <f>#REF!</f>
        <v>#REF!</v>
      </c>
      <c r="K163" s="141" t="e">
        <f>#REF!</f>
        <v>#REF!</v>
      </c>
      <c r="L163" s="141" t="e">
        <f>#REF!</f>
        <v>#REF!</v>
      </c>
      <c r="M163" s="141" t="e">
        <f>#REF!</f>
        <v>#REF!</v>
      </c>
      <c r="N163" s="141" t="e">
        <f>#REF!</f>
        <v>#REF!</v>
      </c>
      <c r="O163" s="141" t="e">
        <f>#REF!</f>
        <v>#REF!</v>
      </c>
      <c r="P163" s="141" t="e">
        <f>#REF!</f>
        <v>#REF!</v>
      </c>
      <c r="Q163" s="141" t="e">
        <f>#REF!</f>
        <v>#REF!</v>
      </c>
      <c r="R163" s="141" t="e">
        <f>#REF!</f>
        <v>#REF!</v>
      </c>
      <c r="S163" s="141" t="e">
        <f>#REF!</f>
        <v>#REF!</v>
      </c>
      <c r="T163" s="141" t="e">
        <f>#REF!</f>
        <v>#REF!</v>
      </c>
      <c r="U163" s="141" t="e">
        <f>#REF!</f>
        <v>#REF!</v>
      </c>
      <c r="V163" s="156" t="e">
        <f>#REF!</f>
        <v>#REF!</v>
      </c>
      <c r="W163" s="131" t="e">
        <f>V163/E161*100</f>
        <v>#REF!</v>
      </c>
      <c r="X163" s="82">
        <v>502.456</v>
      </c>
      <c r="Y163" s="119">
        <f t="shared" si="4"/>
        <v>84.7457627118644</v>
      </c>
      <c r="AA163" s="173"/>
    </row>
    <row r="164" spans="1:27" ht="33" customHeight="1" outlineLevel="6" thickBot="1">
      <c r="A164" s="8" t="s">
        <v>94</v>
      </c>
      <c r="B164" s="13">
        <v>951</v>
      </c>
      <c r="C164" s="9"/>
      <c r="D164" s="9" t="s">
        <v>181</v>
      </c>
      <c r="E164" s="83">
        <f>E165</f>
        <v>499.319</v>
      </c>
      <c r="F164" s="103" t="e">
        <f>#REF!+#REF!</f>
        <v>#REF!</v>
      </c>
      <c r="G164" s="20" t="e">
        <f>#REF!+#REF!</f>
        <v>#REF!</v>
      </c>
      <c r="H164" s="20" t="e">
        <f>#REF!+#REF!</f>
        <v>#REF!</v>
      </c>
      <c r="I164" s="20" t="e">
        <f>#REF!+#REF!</f>
        <v>#REF!</v>
      </c>
      <c r="J164" s="20" t="e">
        <f>#REF!+#REF!</f>
        <v>#REF!</v>
      </c>
      <c r="K164" s="20" t="e">
        <f>#REF!+#REF!</f>
        <v>#REF!</v>
      </c>
      <c r="L164" s="20" t="e">
        <f>#REF!+#REF!</f>
        <v>#REF!</v>
      </c>
      <c r="M164" s="20" t="e">
        <f>#REF!+#REF!</f>
        <v>#REF!</v>
      </c>
      <c r="N164" s="20" t="e">
        <f>#REF!+#REF!</f>
        <v>#REF!</v>
      </c>
      <c r="O164" s="20" t="e">
        <f>#REF!+#REF!</f>
        <v>#REF!</v>
      </c>
      <c r="P164" s="20" t="e">
        <f>#REF!+#REF!</f>
        <v>#REF!</v>
      </c>
      <c r="Q164" s="20" t="e">
        <f>#REF!+#REF!</f>
        <v>#REF!</v>
      </c>
      <c r="R164" s="20" t="e">
        <f>#REF!+#REF!</f>
        <v>#REF!</v>
      </c>
      <c r="S164" s="20" t="e">
        <f>#REF!+#REF!</f>
        <v>#REF!</v>
      </c>
      <c r="T164" s="20" t="e">
        <f>#REF!+#REF!</f>
        <v>#REF!</v>
      </c>
      <c r="U164" s="20" t="e">
        <f>#REF!+#REF!</f>
        <v>#REF!</v>
      </c>
      <c r="V164" s="42" t="e">
        <f>#REF!+#REF!</f>
        <v>#REF!</v>
      </c>
      <c r="W164" s="37" t="e">
        <f>V164/E162*100</f>
        <v>#REF!</v>
      </c>
      <c r="X164" s="83">
        <f>X165</f>
        <v>0</v>
      </c>
      <c r="Y164" s="119">
        <f t="shared" si="4"/>
        <v>0</v>
      </c>
      <c r="AA164" s="173"/>
    </row>
    <row r="165" spans="1:27" ht="48" outlineLevel="6" thickBot="1">
      <c r="A165" s="50" t="s">
        <v>95</v>
      </c>
      <c r="B165" s="51">
        <v>951</v>
      </c>
      <c r="C165" s="52"/>
      <c r="D165" s="52" t="s">
        <v>183</v>
      </c>
      <c r="E165" s="82">
        <v>499.319</v>
      </c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5"/>
      <c r="V165" s="40"/>
      <c r="W165" s="37"/>
      <c r="X165" s="82">
        <v>0</v>
      </c>
      <c r="Y165" s="119">
        <f t="shared" si="4"/>
        <v>0</v>
      </c>
      <c r="AA165" s="177"/>
    </row>
    <row r="166" spans="1:27" ht="16.5" outlineLevel="6" thickBot="1">
      <c r="A166" s="8" t="s">
        <v>266</v>
      </c>
      <c r="B166" s="13">
        <v>951</v>
      </c>
      <c r="C166" s="9"/>
      <c r="D166" s="9" t="s">
        <v>181</v>
      </c>
      <c r="E166" s="83">
        <f>E167</f>
        <v>20308.66734</v>
      </c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5"/>
      <c r="V166" s="40"/>
      <c r="W166" s="37"/>
      <c r="X166" s="83">
        <f>X167</f>
        <v>17210.735</v>
      </c>
      <c r="Y166" s="119">
        <f t="shared" si="4"/>
        <v>84.74576254494896</v>
      </c>
      <c r="AA166" s="173"/>
    </row>
    <row r="167" spans="1:27" ht="19.5" customHeight="1" outlineLevel="6" thickBot="1">
      <c r="A167" s="50" t="s">
        <v>288</v>
      </c>
      <c r="B167" s="51">
        <v>951</v>
      </c>
      <c r="C167" s="52"/>
      <c r="D167" s="52" t="s">
        <v>267</v>
      </c>
      <c r="E167" s="82">
        <f>8178.529+12130.13834</f>
        <v>20308.66734</v>
      </c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5"/>
      <c r="V167" s="40"/>
      <c r="W167" s="37"/>
      <c r="X167" s="82">
        <v>17210.735</v>
      </c>
      <c r="Y167" s="119">
        <f t="shared" si="4"/>
        <v>84.74576254494896</v>
      </c>
      <c r="AA167" s="173"/>
    </row>
    <row r="168" spans="1:27" ht="19.5" customHeight="1" outlineLevel="6" thickBot="1">
      <c r="A168" s="8" t="s">
        <v>289</v>
      </c>
      <c r="B168" s="13">
        <v>951</v>
      </c>
      <c r="C168" s="9"/>
      <c r="D168" s="9" t="s">
        <v>181</v>
      </c>
      <c r="E168" s="83">
        <f>E169</f>
        <v>951.77856</v>
      </c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5"/>
      <c r="V168" s="40"/>
      <c r="W168" s="37"/>
      <c r="X168" s="83">
        <f>X169</f>
        <v>806.592</v>
      </c>
      <c r="Y168" s="119">
        <f t="shared" si="4"/>
        <v>84.7457627118644</v>
      </c>
      <c r="AA168" s="173"/>
    </row>
    <row r="169" spans="1:27" ht="19.5" customHeight="1" outlineLevel="6" thickBot="1">
      <c r="A169" s="50" t="s">
        <v>288</v>
      </c>
      <c r="B169" s="51">
        <v>951</v>
      </c>
      <c r="C169" s="52"/>
      <c r="D169" s="52" t="s">
        <v>267</v>
      </c>
      <c r="E169" s="82">
        <v>951.77856</v>
      </c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5"/>
      <c r="V169" s="40"/>
      <c r="W169" s="37"/>
      <c r="X169" s="82">
        <v>806.592</v>
      </c>
      <c r="Y169" s="119">
        <f t="shared" si="4"/>
        <v>84.7457627118644</v>
      </c>
      <c r="AA169" s="173"/>
    </row>
    <row r="170" spans="1:27" ht="16.5" outlineLevel="6" thickBot="1">
      <c r="A170" s="8" t="s">
        <v>257</v>
      </c>
      <c r="B170" s="13">
        <v>951</v>
      </c>
      <c r="C170" s="9"/>
      <c r="D170" s="9" t="s">
        <v>181</v>
      </c>
      <c r="E170" s="83">
        <f>E171</f>
        <v>6700</v>
      </c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5"/>
      <c r="V170" s="40"/>
      <c r="W170" s="37"/>
      <c r="X170" s="83">
        <f>X171</f>
        <v>0</v>
      </c>
      <c r="Y170" s="119">
        <f t="shared" si="4"/>
        <v>0</v>
      </c>
      <c r="AA170" s="173"/>
    </row>
    <row r="171" spans="1:27" ht="48" outlineLevel="6" thickBot="1">
      <c r="A171" s="50" t="s">
        <v>258</v>
      </c>
      <c r="B171" s="51">
        <v>951</v>
      </c>
      <c r="C171" s="52"/>
      <c r="D171" s="52" t="s">
        <v>259</v>
      </c>
      <c r="E171" s="82">
        <v>6700</v>
      </c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5"/>
      <c r="V171" s="40"/>
      <c r="W171" s="37"/>
      <c r="X171" s="82">
        <v>0</v>
      </c>
      <c r="Y171" s="119">
        <f t="shared" si="4"/>
        <v>0</v>
      </c>
      <c r="AA171" s="177"/>
    </row>
    <row r="172" spans="1:27" ht="16.5" outlineLevel="5" thickBot="1">
      <c r="A172" s="55" t="s">
        <v>96</v>
      </c>
      <c r="B172" s="13">
        <v>951</v>
      </c>
      <c r="C172" s="9"/>
      <c r="D172" s="9" t="s">
        <v>181</v>
      </c>
      <c r="E172" s="83">
        <f>E173</f>
        <v>622.55133</v>
      </c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5"/>
      <c r="V172" s="40">
        <v>110.26701</v>
      </c>
      <c r="W172" s="37" t="e">
        <f>V172/#REF!*100</f>
        <v>#REF!</v>
      </c>
      <c r="X172" s="83">
        <f>X173</f>
        <v>474.711</v>
      </c>
      <c r="Y172" s="119">
        <f t="shared" si="4"/>
        <v>76.25250756431602</v>
      </c>
      <c r="AA172" s="173"/>
    </row>
    <row r="173" spans="1:27" ht="33" customHeight="1" outlineLevel="5" thickBot="1">
      <c r="A173" s="54" t="s">
        <v>97</v>
      </c>
      <c r="B173" s="51">
        <v>951</v>
      </c>
      <c r="C173" s="52"/>
      <c r="D173" s="52" t="s">
        <v>184</v>
      </c>
      <c r="E173" s="82">
        <v>622.55133</v>
      </c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5"/>
      <c r="V173" s="40">
        <v>2639.87191</v>
      </c>
      <c r="W173" s="37" t="e">
        <f>V173/#REF!*100</f>
        <v>#REF!</v>
      </c>
      <c r="X173" s="82">
        <v>474.711</v>
      </c>
      <c r="Y173" s="119">
        <f t="shared" si="4"/>
        <v>76.25250756431602</v>
      </c>
      <c r="AA173" s="173"/>
    </row>
    <row r="174" spans="1:27" ht="22.5" customHeight="1" outlineLevel="5" thickBot="1">
      <c r="A174" s="8" t="s">
        <v>72</v>
      </c>
      <c r="B174" s="13">
        <v>951</v>
      </c>
      <c r="C174" s="9"/>
      <c r="D174" s="9" t="s">
        <v>181</v>
      </c>
      <c r="E174" s="83">
        <f>E175+E176</f>
        <v>0.722</v>
      </c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5"/>
      <c r="V174" s="40"/>
      <c r="W174" s="37"/>
      <c r="X174" s="83">
        <f>X175+X176</f>
        <v>0.722</v>
      </c>
      <c r="Y174" s="119">
        <f t="shared" si="4"/>
        <v>100</v>
      </c>
      <c r="AA174" s="173"/>
    </row>
    <row r="175" spans="1:27" ht="20.25" customHeight="1" outlineLevel="5" thickBot="1">
      <c r="A175" s="54" t="s">
        <v>73</v>
      </c>
      <c r="B175" s="51">
        <v>951</v>
      </c>
      <c r="C175" s="52"/>
      <c r="D175" s="52" t="s">
        <v>185</v>
      </c>
      <c r="E175" s="82">
        <v>0.722</v>
      </c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5"/>
      <c r="V175" s="40"/>
      <c r="W175" s="37"/>
      <c r="X175" s="82">
        <v>0.722</v>
      </c>
      <c r="Y175" s="119">
        <f t="shared" si="4"/>
        <v>100</v>
      </c>
      <c r="AA175" s="173"/>
    </row>
    <row r="176" spans="1:27" ht="20.25" customHeight="1" outlineLevel="5" thickBot="1">
      <c r="A176" s="50" t="s">
        <v>98</v>
      </c>
      <c r="B176" s="51">
        <v>951</v>
      </c>
      <c r="C176" s="52"/>
      <c r="D176" s="52" t="s">
        <v>186</v>
      </c>
      <c r="E176" s="82">
        <v>0</v>
      </c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5"/>
      <c r="V176" s="40"/>
      <c r="W176" s="37"/>
      <c r="X176" s="82">
        <v>0</v>
      </c>
      <c r="Y176" s="119">
        <v>0</v>
      </c>
      <c r="AA176" s="173"/>
    </row>
    <row r="177" spans="1:27" ht="26.25" customHeight="1" outlineLevel="5" thickBot="1">
      <c r="A177" s="99" t="s">
        <v>91</v>
      </c>
      <c r="B177" s="13">
        <v>951</v>
      </c>
      <c r="C177" s="9"/>
      <c r="D177" s="9" t="s">
        <v>106</v>
      </c>
      <c r="E177" s="83">
        <f>E178</f>
        <v>274.00272</v>
      </c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5"/>
      <c r="V177" s="40"/>
      <c r="W177" s="37"/>
      <c r="X177" s="83">
        <f>X178</f>
        <v>274.003</v>
      </c>
      <c r="Y177" s="119">
        <f t="shared" si="4"/>
        <v>100.00010218876658</v>
      </c>
      <c r="AA177" s="173"/>
    </row>
    <row r="178" spans="1:27" ht="24" customHeight="1" outlineLevel="5" thickBot="1">
      <c r="A178" s="50" t="s">
        <v>223</v>
      </c>
      <c r="B178" s="72">
        <v>951</v>
      </c>
      <c r="C178" s="52"/>
      <c r="D178" s="52" t="s">
        <v>222</v>
      </c>
      <c r="E178" s="82">
        <v>274.00272</v>
      </c>
      <c r="F178" s="132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129"/>
      <c r="V178" s="133"/>
      <c r="W178" s="131"/>
      <c r="X178" s="82">
        <v>274.003</v>
      </c>
      <c r="Y178" s="119">
        <f t="shared" si="4"/>
        <v>100.00010218876658</v>
      </c>
      <c r="AA178" s="173"/>
    </row>
    <row r="179" spans="1:27" ht="24" customHeight="1" outlineLevel="5" thickBot="1">
      <c r="A179" s="8" t="s">
        <v>11</v>
      </c>
      <c r="B179" s="13">
        <v>951</v>
      </c>
      <c r="C179" s="9"/>
      <c r="D179" s="9" t="s">
        <v>106</v>
      </c>
      <c r="E179" s="83">
        <f>E180</f>
        <v>1742.426</v>
      </c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5"/>
      <c r="V179" s="40"/>
      <c r="W179" s="37"/>
      <c r="X179" s="83">
        <f>X180</f>
        <v>1742.303</v>
      </c>
      <c r="Y179" s="119">
        <f t="shared" si="4"/>
        <v>99.99294087668574</v>
      </c>
      <c r="AA179" s="173"/>
    </row>
    <row r="180" spans="1:27" ht="37.5" customHeight="1" outlineLevel="5" thickBot="1">
      <c r="A180" s="71" t="s">
        <v>84</v>
      </c>
      <c r="B180" s="72">
        <v>951</v>
      </c>
      <c r="C180" s="52"/>
      <c r="D180" s="52" t="s">
        <v>168</v>
      </c>
      <c r="E180" s="82">
        <v>1742.426</v>
      </c>
      <c r="F180" s="132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129"/>
      <c r="V180" s="133"/>
      <c r="W180" s="131"/>
      <c r="X180" s="82">
        <v>1742.303</v>
      </c>
      <c r="Y180" s="119">
        <f t="shared" si="4"/>
        <v>99.99294087668574</v>
      </c>
      <c r="AA180" s="173"/>
    </row>
    <row r="181" spans="1:27" ht="19.5" outlineLevel="6" thickBot="1">
      <c r="A181" s="99" t="s">
        <v>199</v>
      </c>
      <c r="B181" s="13">
        <v>951</v>
      </c>
      <c r="C181" s="9"/>
      <c r="D181" s="9" t="s">
        <v>106</v>
      </c>
      <c r="E181" s="83">
        <f>E182</f>
        <v>847.61299</v>
      </c>
      <c r="F181" s="157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58"/>
      <c r="V181" s="133">
        <v>0</v>
      </c>
      <c r="W181" s="131">
        <f>V181/E179*100</f>
        <v>0</v>
      </c>
      <c r="X181" s="83">
        <f>X182</f>
        <v>847.613</v>
      </c>
      <c r="Y181" s="119">
        <f t="shared" si="4"/>
        <v>100.00000117978371</v>
      </c>
      <c r="AA181" s="173"/>
    </row>
    <row r="182" spans="1:27" ht="16.5" outlineLevel="6" thickBot="1">
      <c r="A182" s="50" t="s">
        <v>223</v>
      </c>
      <c r="B182" s="51">
        <v>951</v>
      </c>
      <c r="C182" s="52"/>
      <c r="D182" s="52" t="s">
        <v>222</v>
      </c>
      <c r="E182" s="82">
        <v>847.61299</v>
      </c>
      <c r="F182" s="159" t="e">
        <f>#REF!</f>
        <v>#REF!</v>
      </c>
      <c r="G182" s="160" t="e">
        <f>#REF!</f>
        <v>#REF!</v>
      </c>
      <c r="H182" s="160" t="e">
        <f>#REF!</f>
        <v>#REF!</v>
      </c>
      <c r="I182" s="160" t="e">
        <f>#REF!</f>
        <v>#REF!</v>
      </c>
      <c r="J182" s="160" t="e">
        <f>#REF!</f>
        <v>#REF!</v>
      </c>
      <c r="K182" s="160" t="e">
        <f>#REF!</f>
        <v>#REF!</v>
      </c>
      <c r="L182" s="160" t="e">
        <f>#REF!</f>
        <v>#REF!</v>
      </c>
      <c r="M182" s="160" t="e">
        <f>#REF!</f>
        <v>#REF!</v>
      </c>
      <c r="N182" s="160" t="e">
        <f>#REF!</f>
        <v>#REF!</v>
      </c>
      <c r="O182" s="160" t="e">
        <f>#REF!</f>
        <v>#REF!</v>
      </c>
      <c r="P182" s="160" t="e">
        <f>#REF!</f>
        <v>#REF!</v>
      </c>
      <c r="Q182" s="160" t="e">
        <f>#REF!</f>
        <v>#REF!</v>
      </c>
      <c r="R182" s="160" t="e">
        <f>#REF!</f>
        <v>#REF!</v>
      </c>
      <c r="S182" s="160" t="e">
        <f>#REF!</f>
        <v>#REF!</v>
      </c>
      <c r="T182" s="160" t="e">
        <f>#REF!</f>
        <v>#REF!</v>
      </c>
      <c r="U182" s="160" t="e">
        <f>#REF!</f>
        <v>#REF!</v>
      </c>
      <c r="V182" s="161" t="e">
        <f>#REF!</f>
        <v>#REF!</v>
      </c>
      <c r="W182" s="131" t="e">
        <f>V182/E180*100</f>
        <v>#REF!</v>
      </c>
      <c r="X182" s="82">
        <v>847.613</v>
      </c>
      <c r="Y182" s="119">
        <f t="shared" si="4"/>
        <v>100.00000117978371</v>
      </c>
      <c r="AA182" s="175"/>
    </row>
    <row r="183" spans="1:27" ht="16.5" outlineLevel="6" thickBot="1">
      <c r="A183" s="8" t="s">
        <v>12</v>
      </c>
      <c r="B183" s="13">
        <v>951</v>
      </c>
      <c r="C183" s="9"/>
      <c r="D183" s="9" t="s">
        <v>181</v>
      </c>
      <c r="E183" s="83">
        <f>E184</f>
        <v>740.51931</v>
      </c>
      <c r="F183" s="162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4"/>
      <c r="W183" s="131"/>
      <c r="X183" s="83">
        <f>X184</f>
        <v>740.519</v>
      </c>
      <c r="Y183" s="119">
        <f t="shared" si="4"/>
        <v>99.99995813748598</v>
      </c>
      <c r="AA183" s="173"/>
    </row>
    <row r="184" spans="1:27" ht="32.25" outlineLevel="6" thickBot="1">
      <c r="A184" s="50" t="s">
        <v>50</v>
      </c>
      <c r="B184" s="51">
        <v>951</v>
      </c>
      <c r="C184" s="52"/>
      <c r="D184" s="52" t="s">
        <v>187</v>
      </c>
      <c r="E184" s="82">
        <v>740.51931</v>
      </c>
      <c r="F184" s="162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4"/>
      <c r="W184" s="131"/>
      <c r="X184" s="82">
        <v>740.519</v>
      </c>
      <c r="Y184" s="119">
        <f t="shared" si="4"/>
        <v>99.99995813748598</v>
      </c>
      <c r="AA184" s="173"/>
    </row>
    <row r="185" spans="1:27" ht="32.25" outlineLevel="6" thickBot="1">
      <c r="A185" s="55" t="s">
        <v>15</v>
      </c>
      <c r="B185" s="13">
        <v>951</v>
      </c>
      <c r="C185" s="9"/>
      <c r="D185" s="9" t="s">
        <v>181</v>
      </c>
      <c r="E185" s="83">
        <f>E186</f>
        <v>2350</v>
      </c>
      <c r="F185" s="165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30"/>
      <c r="W185" s="131"/>
      <c r="X185" s="83">
        <f>X186</f>
        <v>2350</v>
      </c>
      <c r="Y185" s="119">
        <f t="shared" si="4"/>
        <v>100</v>
      </c>
      <c r="AA185" s="173"/>
    </row>
    <row r="186" spans="1:27" ht="32.25" outlineLevel="6" thickBot="1">
      <c r="A186" s="54" t="s">
        <v>53</v>
      </c>
      <c r="B186" s="51">
        <v>951</v>
      </c>
      <c r="C186" s="52"/>
      <c r="D186" s="52" t="s">
        <v>188</v>
      </c>
      <c r="E186" s="82">
        <v>2350</v>
      </c>
      <c r="F186" s="134" t="e">
        <f>#REF!</f>
        <v>#REF!</v>
      </c>
      <c r="G186" s="135" t="e">
        <f>#REF!</f>
        <v>#REF!</v>
      </c>
      <c r="H186" s="135" t="e">
        <f>#REF!</f>
        <v>#REF!</v>
      </c>
      <c r="I186" s="135" t="e">
        <f>#REF!</f>
        <v>#REF!</v>
      </c>
      <c r="J186" s="135" t="e">
        <f>#REF!</f>
        <v>#REF!</v>
      </c>
      <c r="K186" s="135" t="e">
        <f>#REF!</f>
        <v>#REF!</v>
      </c>
      <c r="L186" s="135" t="e">
        <f>#REF!</f>
        <v>#REF!</v>
      </c>
      <c r="M186" s="135" t="e">
        <f>#REF!</f>
        <v>#REF!</v>
      </c>
      <c r="N186" s="135" t="e">
        <f>#REF!</f>
        <v>#REF!</v>
      </c>
      <c r="O186" s="135" t="e">
        <f>#REF!</f>
        <v>#REF!</v>
      </c>
      <c r="P186" s="135" t="e">
        <f>#REF!</f>
        <v>#REF!</v>
      </c>
      <c r="Q186" s="135" t="e">
        <f>#REF!</f>
        <v>#REF!</v>
      </c>
      <c r="R186" s="135" t="e">
        <f>#REF!</f>
        <v>#REF!</v>
      </c>
      <c r="S186" s="135" t="e">
        <f>#REF!</f>
        <v>#REF!</v>
      </c>
      <c r="T186" s="135" t="e">
        <f>#REF!</f>
        <v>#REF!</v>
      </c>
      <c r="U186" s="135" t="e">
        <f>#REF!</f>
        <v>#REF!</v>
      </c>
      <c r="V186" s="136" t="e">
        <f>#REF!</f>
        <v>#REF!</v>
      </c>
      <c r="W186" s="131" t="e">
        <f>V186/E184*100</f>
        <v>#REF!</v>
      </c>
      <c r="X186" s="82">
        <v>2350</v>
      </c>
      <c r="Y186" s="119">
        <f t="shared" si="4"/>
        <v>100</v>
      </c>
      <c r="AA186" s="173"/>
    </row>
    <row r="187" spans="1:27" ht="16.5" outlineLevel="6" thickBot="1">
      <c r="A187" s="8" t="s">
        <v>20</v>
      </c>
      <c r="B187" s="13">
        <v>951</v>
      </c>
      <c r="C187" s="9"/>
      <c r="D187" s="9" t="s">
        <v>181</v>
      </c>
      <c r="E187" s="83">
        <f>E188</f>
        <v>0</v>
      </c>
      <c r="F187" s="140" t="e">
        <f>#REF!</f>
        <v>#REF!</v>
      </c>
      <c r="G187" s="141" t="e">
        <f>#REF!</f>
        <v>#REF!</v>
      </c>
      <c r="H187" s="141" t="e">
        <f>#REF!</f>
        <v>#REF!</v>
      </c>
      <c r="I187" s="141" t="e">
        <f>#REF!</f>
        <v>#REF!</v>
      </c>
      <c r="J187" s="141" t="e">
        <f>#REF!</f>
        <v>#REF!</v>
      </c>
      <c r="K187" s="141" t="e">
        <f>#REF!</f>
        <v>#REF!</v>
      </c>
      <c r="L187" s="141" t="e">
        <f>#REF!</f>
        <v>#REF!</v>
      </c>
      <c r="M187" s="141" t="e">
        <f>#REF!</f>
        <v>#REF!</v>
      </c>
      <c r="N187" s="141" t="e">
        <f>#REF!</f>
        <v>#REF!</v>
      </c>
      <c r="O187" s="141" t="e">
        <f>#REF!</f>
        <v>#REF!</v>
      </c>
      <c r="P187" s="141" t="e">
        <f>#REF!</f>
        <v>#REF!</v>
      </c>
      <c r="Q187" s="141" t="e">
        <f>#REF!</f>
        <v>#REF!</v>
      </c>
      <c r="R187" s="141" t="e">
        <f>#REF!</f>
        <v>#REF!</v>
      </c>
      <c r="S187" s="141" t="e">
        <f>#REF!</f>
        <v>#REF!</v>
      </c>
      <c r="T187" s="141" t="e">
        <f>#REF!</f>
        <v>#REF!</v>
      </c>
      <c r="U187" s="141" t="e">
        <f>#REF!</f>
        <v>#REF!</v>
      </c>
      <c r="V187" s="141" t="e">
        <f>#REF!</f>
        <v>#REF!</v>
      </c>
      <c r="W187" s="131" t="e">
        <f aca="true" t="shared" si="5" ref="W187:W192">V187/E185*100</f>
        <v>#REF!</v>
      </c>
      <c r="X187" s="83">
        <f>X188</f>
        <v>0</v>
      </c>
      <c r="Y187" s="119">
        <v>0</v>
      </c>
      <c r="AA187" s="173"/>
    </row>
    <row r="188" spans="1:27" ht="32.25" customHeight="1" outlineLevel="6" thickBot="1">
      <c r="A188" s="50" t="s">
        <v>54</v>
      </c>
      <c r="B188" s="51">
        <v>951</v>
      </c>
      <c r="C188" s="52"/>
      <c r="D188" s="52" t="s">
        <v>189</v>
      </c>
      <c r="E188" s="82">
        <v>0</v>
      </c>
      <c r="F188" s="159" t="e">
        <f>#REF!</f>
        <v>#REF!</v>
      </c>
      <c r="G188" s="160" t="e">
        <f>#REF!</f>
        <v>#REF!</v>
      </c>
      <c r="H188" s="160" t="e">
        <f>#REF!</f>
        <v>#REF!</v>
      </c>
      <c r="I188" s="160" t="e">
        <f>#REF!</f>
        <v>#REF!</v>
      </c>
      <c r="J188" s="160" t="e">
        <f>#REF!</f>
        <v>#REF!</v>
      </c>
      <c r="K188" s="160" t="e">
        <f>#REF!</f>
        <v>#REF!</v>
      </c>
      <c r="L188" s="160" t="e">
        <f>#REF!</f>
        <v>#REF!</v>
      </c>
      <c r="M188" s="160" t="e">
        <f>#REF!</f>
        <v>#REF!</v>
      </c>
      <c r="N188" s="160" t="e">
        <f>#REF!</f>
        <v>#REF!</v>
      </c>
      <c r="O188" s="160" t="e">
        <f>#REF!</f>
        <v>#REF!</v>
      </c>
      <c r="P188" s="160" t="e">
        <f>#REF!</f>
        <v>#REF!</v>
      </c>
      <c r="Q188" s="160" t="e">
        <f>#REF!</f>
        <v>#REF!</v>
      </c>
      <c r="R188" s="160" t="e">
        <f>#REF!</f>
        <v>#REF!</v>
      </c>
      <c r="S188" s="160" t="e">
        <f>#REF!</f>
        <v>#REF!</v>
      </c>
      <c r="T188" s="160" t="e">
        <f>#REF!</f>
        <v>#REF!</v>
      </c>
      <c r="U188" s="160" t="e">
        <f>#REF!</f>
        <v>#REF!</v>
      </c>
      <c r="V188" s="161" t="e">
        <f>#REF!</f>
        <v>#REF!</v>
      </c>
      <c r="W188" s="131" t="e">
        <f t="shared" si="5"/>
        <v>#REF!</v>
      </c>
      <c r="X188" s="82">
        <v>0</v>
      </c>
      <c r="Y188" s="119">
        <v>0</v>
      </c>
      <c r="AA188" s="173"/>
    </row>
    <row r="189" spans="1:27" ht="18.75" customHeight="1" outlineLevel="6" thickBot="1">
      <c r="A189" s="8" t="s">
        <v>55</v>
      </c>
      <c r="B189" s="13">
        <v>951</v>
      </c>
      <c r="C189" s="9"/>
      <c r="D189" s="9" t="s">
        <v>181</v>
      </c>
      <c r="E189" s="83">
        <f>E190</f>
        <v>169.11987</v>
      </c>
      <c r="F189" s="166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163"/>
      <c r="V189" s="133">
        <v>48.715</v>
      </c>
      <c r="W189" s="131" t="e">
        <f t="shared" si="5"/>
        <v>#DIV/0!</v>
      </c>
      <c r="X189" s="83">
        <f>X190</f>
        <v>169.12</v>
      </c>
      <c r="Y189" s="119">
        <f t="shared" si="4"/>
        <v>100.00007686855483</v>
      </c>
      <c r="AA189" s="173"/>
    </row>
    <row r="190" spans="1:27" ht="48.75" customHeight="1" outlineLevel="6" thickBot="1">
      <c r="A190" s="50" t="s">
        <v>56</v>
      </c>
      <c r="B190" s="51">
        <v>951</v>
      </c>
      <c r="C190" s="52"/>
      <c r="D190" s="52" t="s">
        <v>190</v>
      </c>
      <c r="E190" s="82">
        <v>169.11987</v>
      </c>
      <c r="F190" s="159" t="e">
        <f>#REF!</f>
        <v>#REF!</v>
      </c>
      <c r="G190" s="160" t="e">
        <f>#REF!</f>
        <v>#REF!</v>
      </c>
      <c r="H190" s="160" t="e">
        <f>#REF!</f>
        <v>#REF!</v>
      </c>
      <c r="I190" s="160" t="e">
        <f>#REF!</f>
        <v>#REF!</v>
      </c>
      <c r="J190" s="160" t="e">
        <f>#REF!</f>
        <v>#REF!</v>
      </c>
      <c r="K190" s="160" t="e">
        <f>#REF!</f>
        <v>#REF!</v>
      </c>
      <c r="L190" s="160" t="e">
        <f>#REF!</f>
        <v>#REF!</v>
      </c>
      <c r="M190" s="160" t="e">
        <f>#REF!</f>
        <v>#REF!</v>
      </c>
      <c r="N190" s="160" t="e">
        <f>#REF!</f>
        <v>#REF!</v>
      </c>
      <c r="O190" s="160" t="e">
        <f>#REF!</f>
        <v>#REF!</v>
      </c>
      <c r="P190" s="160" t="e">
        <f>#REF!</f>
        <v>#REF!</v>
      </c>
      <c r="Q190" s="160" t="e">
        <f>#REF!</f>
        <v>#REF!</v>
      </c>
      <c r="R190" s="160" t="e">
        <f>#REF!</f>
        <v>#REF!</v>
      </c>
      <c r="S190" s="160" t="e">
        <f>#REF!</f>
        <v>#REF!</v>
      </c>
      <c r="T190" s="160" t="e">
        <f>#REF!</f>
        <v>#REF!</v>
      </c>
      <c r="U190" s="160" t="e">
        <f>#REF!</f>
        <v>#REF!</v>
      </c>
      <c r="V190" s="161" t="e">
        <f>#REF!</f>
        <v>#REF!</v>
      </c>
      <c r="W190" s="131" t="e">
        <f t="shared" si="5"/>
        <v>#REF!</v>
      </c>
      <c r="X190" s="82">
        <v>169.12</v>
      </c>
      <c r="Y190" s="119">
        <f t="shared" si="4"/>
        <v>100.00007686855483</v>
      </c>
      <c r="AA190" s="173"/>
    </row>
    <row r="191" spans="1:27" ht="18" customHeight="1" outlineLevel="6" thickBot="1">
      <c r="A191" s="55" t="s">
        <v>21</v>
      </c>
      <c r="B191" s="13">
        <v>951</v>
      </c>
      <c r="C191" s="9"/>
      <c r="D191" s="9" t="s">
        <v>181</v>
      </c>
      <c r="E191" s="83">
        <f>E192+E193</f>
        <v>21210</v>
      </c>
      <c r="F191" s="153" t="e">
        <f>#REF!</f>
        <v>#REF!</v>
      </c>
      <c r="G191" s="154" t="e">
        <f>#REF!</f>
        <v>#REF!</v>
      </c>
      <c r="H191" s="154" t="e">
        <f>#REF!</f>
        <v>#REF!</v>
      </c>
      <c r="I191" s="154" t="e">
        <f>#REF!</f>
        <v>#REF!</v>
      </c>
      <c r="J191" s="154" t="e">
        <f>#REF!</f>
        <v>#REF!</v>
      </c>
      <c r="K191" s="154" t="e">
        <f>#REF!</f>
        <v>#REF!</v>
      </c>
      <c r="L191" s="154" t="e">
        <f>#REF!</f>
        <v>#REF!</v>
      </c>
      <c r="M191" s="154" t="e">
        <f>#REF!</f>
        <v>#REF!</v>
      </c>
      <c r="N191" s="154" t="e">
        <f>#REF!</f>
        <v>#REF!</v>
      </c>
      <c r="O191" s="154" t="e">
        <f>#REF!</f>
        <v>#REF!</v>
      </c>
      <c r="P191" s="154" t="e">
        <f>#REF!</f>
        <v>#REF!</v>
      </c>
      <c r="Q191" s="154" t="e">
        <f>#REF!</f>
        <v>#REF!</v>
      </c>
      <c r="R191" s="154" t="e">
        <f>#REF!</f>
        <v>#REF!</v>
      </c>
      <c r="S191" s="154" t="e">
        <f>#REF!</f>
        <v>#REF!</v>
      </c>
      <c r="T191" s="154" t="e">
        <f>#REF!</f>
        <v>#REF!</v>
      </c>
      <c r="U191" s="154" t="e">
        <f>#REF!</f>
        <v>#REF!</v>
      </c>
      <c r="V191" s="155" t="e">
        <f>#REF!</f>
        <v>#REF!</v>
      </c>
      <c r="W191" s="131" t="e">
        <f t="shared" si="5"/>
        <v>#REF!</v>
      </c>
      <c r="X191" s="83">
        <f>X192+X193</f>
        <v>21210</v>
      </c>
      <c r="Y191" s="119">
        <f t="shared" si="4"/>
        <v>100</v>
      </c>
      <c r="AA191" s="173"/>
    </row>
    <row r="192" spans="1:27" ht="48" outlineLevel="6" thickBot="1">
      <c r="A192" s="50" t="s">
        <v>57</v>
      </c>
      <c r="B192" s="51">
        <v>951</v>
      </c>
      <c r="C192" s="52"/>
      <c r="D192" s="52" t="s">
        <v>191</v>
      </c>
      <c r="E192" s="82">
        <v>3151.866</v>
      </c>
      <c r="F192" s="140" t="e">
        <f>#REF!</f>
        <v>#REF!</v>
      </c>
      <c r="G192" s="141" t="e">
        <f>#REF!</f>
        <v>#REF!</v>
      </c>
      <c r="H192" s="141" t="e">
        <f>#REF!</f>
        <v>#REF!</v>
      </c>
      <c r="I192" s="141" t="e">
        <f>#REF!</f>
        <v>#REF!</v>
      </c>
      <c r="J192" s="141" t="e">
        <f>#REF!</f>
        <v>#REF!</v>
      </c>
      <c r="K192" s="141" t="e">
        <f>#REF!</f>
        <v>#REF!</v>
      </c>
      <c r="L192" s="141" t="e">
        <f>#REF!</f>
        <v>#REF!</v>
      </c>
      <c r="M192" s="141" t="e">
        <f>#REF!</f>
        <v>#REF!</v>
      </c>
      <c r="N192" s="141" t="e">
        <f>#REF!</f>
        <v>#REF!</v>
      </c>
      <c r="O192" s="141" t="e">
        <f>#REF!</f>
        <v>#REF!</v>
      </c>
      <c r="P192" s="141" t="e">
        <f>#REF!</f>
        <v>#REF!</v>
      </c>
      <c r="Q192" s="141" t="e">
        <f>#REF!</f>
        <v>#REF!</v>
      </c>
      <c r="R192" s="141" t="e">
        <f>#REF!</f>
        <v>#REF!</v>
      </c>
      <c r="S192" s="141" t="e">
        <f>#REF!</f>
        <v>#REF!</v>
      </c>
      <c r="T192" s="141" t="e">
        <f>#REF!</f>
        <v>#REF!</v>
      </c>
      <c r="U192" s="141" t="e">
        <f>#REF!</f>
        <v>#REF!</v>
      </c>
      <c r="V192" s="156" t="e">
        <f>#REF!</f>
        <v>#REF!</v>
      </c>
      <c r="W192" s="131" t="e">
        <f t="shared" si="5"/>
        <v>#REF!</v>
      </c>
      <c r="X192" s="82">
        <v>3151.866</v>
      </c>
      <c r="Y192" s="119">
        <f t="shared" si="4"/>
        <v>100</v>
      </c>
      <c r="AA192" s="173"/>
    </row>
    <row r="193" spans="1:27" ht="48" outlineLevel="6" thickBot="1">
      <c r="A193" s="50" t="s">
        <v>235</v>
      </c>
      <c r="B193" s="51">
        <v>951</v>
      </c>
      <c r="C193" s="52"/>
      <c r="D193" s="52" t="s">
        <v>236</v>
      </c>
      <c r="E193" s="82">
        <v>18058.134</v>
      </c>
      <c r="F193" s="128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50"/>
      <c r="W193" s="131"/>
      <c r="X193" s="82">
        <v>18058.134</v>
      </c>
      <c r="Y193" s="119">
        <f t="shared" si="4"/>
        <v>100</v>
      </c>
      <c r="AA193" s="173"/>
    </row>
    <row r="194" spans="1:27" ht="33.75" customHeight="1" outlineLevel="6" thickBot="1">
      <c r="A194" s="104" t="s">
        <v>19</v>
      </c>
      <c r="B194" s="105" t="s">
        <v>18</v>
      </c>
      <c r="C194" s="106"/>
      <c r="D194" s="105" t="s">
        <v>166</v>
      </c>
      <c r="E194" s="107">
        <f>E206+E197+E195+E204+E202+E200</f>
        <v>5390.866489999999</v>
      </c>
      <c r="F194" s="33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46"/>
      <c r="W194" s="37"/>
      <c r="X194" s="107">
        <f>X206+X197+X195+X204+X202+X200</f>
        <v>5390.865999999999</v>
      </c>
      <c r="Y194" s="119">
        <f t="shared" si="4"/>
        <v>99.99999091055211</v>
      </c>
      <c r="AA194" s="173"/>
    </row>
    <row r="195" spans="1:27" ht="33.75" customHeight="1" outlineLevel="6" thickBot="1">
      <c r="A195" s="99" t="s">
        <v>101</v>
      </c>
      <c r="B195" s="110" t="s">
        <v>18</v>
      </c>
      <c r="C195" s="111"/>
      <c r="D195" s="110" t="s">
        <v>181</v>
      </c>
      <c r="E195" s="92">
        <f>E196</f>
        <v>144.80628</v>
      </c>
      <c r="F195" s="33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46"/>
      <c r="W195" s="37"/>
      <c r="X195" s="92">
        <f>X196</f>
        <v>144.806</v>
      </c>
      <c r="Y195" s="119">
        <f t="shared" si="4"/>
        <v>99.9998066382204</v>
      </c>
      <c r="AA195" s="173"/>
    </row>
    <row r="196" spans="1:27" ht="16.5" outlineLevel="6" thickBot="1">
      <c r="A196" s="50" t="s">
        <v>83</v>
      </c>
      <c r="B196" s="112" t="s">
        <v>18</v>
      </c>
      <c r="C196" s="113"/>
      <c r="D196" s="112" t="s">
        <v>170</v>
      </c>
      <c r="E196" s="91">
        <v>144.80628</v>
      </c>
      <c r="F196" s="100" t="e">
        <f>#REF!+#REF!</f>
        <v>#REF!</v>
      </c>
      <c r="G196" s="19" t="e">
        <f>#REF!+#REF!</f>
        <v>#REF!</v>
      </c>
      <c r="H196" s="19" t="e">
        <f>#REF!+#REF!</f>
        <v>#REF!</v>
      </c>
      <c r="I196" s="19" t="e">
        <f>#REF!+#REF!</f>
        <v>#REF!</v>
      </c>
      <c r="J196" s="19" t="e">
        <f>#REF!+#REF!</f>
        <v>#REF!</v>
      </c>
      <c r="K196" s="19" t="e">
        <f>#REF!+#REF!</f>
        <v>#REF!</v>
      </c>
      <c r="L196" s="19" t="e">
        <f>#REF!+#REF!</f>
        <v>#REF!</v>
      </c>
      <c r="M196" s="19" t="e">
        <f>#REF!+#REF!</f>
        <v>#REF!</v>
      </c>
      <c r="N196" s="19" t="e">
        <f>#REF!+#REF!</f>
        <v>#REF!</v>
      </c>
      <c r="O196" s="19" t="e">
        <f>#REF!+#REF!</f>
        <v>#REF!</v>
      </c>
      <c r="P196" s="19" t="e">
        <f>#REF!+#REF!</f>
        <v>#REF!</v>
      </c>
      <c r="Q196" s="19" t="e">
        <f>#REF!+#REF!</f>
        <v>#REF!</v>
      </c>
      <c r="R196" s="19" t="e">
        <f>#REF!+#REF!</f>
        <v>#REF!</v>
      </c>
      <c r="S196" s="19" t="e">
        <f>#REF!+#REF!</f>
        <v>#REF!</v>
      </c>
      <c r="T196" s="19" t="e">
        <f>#REF!+#REF!</f>
        <v>#REF!</v>
      </c>
      <c r="U196" s="19" t="e">
        <f>#REF!+#REF!</f>
        <v>#REF!</v>
      </c>
      <c r="V196" s="38" t="e">
        <f>#REF!+#REF!</f>
        <v>#REF!</v>
      </c>
      <c r="W196" s="37" t="e">
        <f>V196/E194*100</f>
        <v>#REF!</v>
      </c>
      <c r="X196" s="91">
        <v>144.806</v>
      </c>
      <c r="Y196" s="119">
        <f t="shared" si="4"/>
        <v>99.9998066382204</v>
      </c>
      <c r="AA196" s="173"/>
    </row>
    <row r="197" spans="1:27" ht="16.5" outlineLevel="6" thickBot="1">
      <c r="A197" s="99" t="s">
        <v>91</v>
      </c>
      <c r="B197" s="110" t="s">
        <v>18</v>
      </c>
      <c r="C197" s="111"/>
      <c r="D197" s="110" t="s">
        <v>181</v>
      </c>
      <c r="E197" s="92">
        <f>E199+E198</f>
        <v>946.194</v>
      </c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9"/>
      <c r="W197" s="37"/>
      <c r="X197" s="92">
        <f>X199+X198</f>
        <v>946.194</v>
      </c>
      <c r="Y197" s="119">
        <f t="shared" si="4"/>
        <v>100</v>
      </c>
      <c r="AA197" s="173"/>
    </row>
    <row r="198" spans="1:27" ht="16.5" outlineLevel="6" thickBot="1">
      <c r="A198" s="50" t="s">
        <v>223</v>
      </c>
      <c r="B198" s="112" t="s">
        <v>18</v>
      </c>
      <c r="C198" s="113"/>
      <c r="D198" s="112" t="s">
        <v>222</v>
      </c>
      <c r="E198" s="91">
        <v>0</v>
      </c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9"/>
      <c r="W198" s="37"/>
      <c r="X198" s="91">
        <v>0</v>
      </c>
      <c r="Y198" s="119">
        <v>0</v>
      </c>
      <c r="AA198" s="173"/>
    </row>
    <row r="199" spans="1:27" ht="16.5" outlineLevel="6" thickBot="1">
      <c r="A199" s="50" t="s">
        <v>83</v>
      </c>
      <c r="B199" s="112" t="s">
        <v>18</v>
      </c>
      <c r="C199" s="113"/>
      <c r="D199" s="112" t="s">
        <v>170</v>
      </c>
      <c r="E199" s="91">
        <v>946.194</v>
      </c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9"/>
      <c r="W199" s="37"/>
      <c r="X199" s="91">
        <v>946.194</v>
      </c>
      <c r="Y199" s="119">
        <f t="shared" si="4"/>
        <v>100</v>
      </c>
      <c r="AA199" s="173"/>
    </row>
    <row r="200" spans="1:27" ht="16.5" outlineLevel="6" thickBot="1">
      <c r="A200" s="99" t="s">
        <v>224</v>
      </c>
      <c r="B200" s="110" t="s">
        <v>18</v>
      </c>
      <c r="C200" s="111"/>
      <c r="D200" s="110" t="s">
        <v>181</v>
      </c>
      <c r="E200" s="92">
        <f>E201</f>
        <v>0</v>
      </c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9"/>
      <c r="W200" s="37"/>
      <c r="X200" s="92">
        <f>X201</f>
        <v>0</v>
      </c>
      <c r="Y200" s="119">
        <v>0</v>
      </c>
      <c r="AA200" s="173"/>
    </row>
    <row r="201" spans="1:27" ht="16.5" outlineLevel="6" thickBot="1">
      <c r="A201" s="50" t="s">
        <v>83</v>
      </c>
      <c r="B201" s="112" t="s">
        <v>18</v>
      </c>
      <c r="C201" s="113"/>
      <c r="D201" s="112" t="s">
        <v>170</v>
      </c>
      <c r="E201" s="91">
        <v>0</v>
      </c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9"/>
      <c r="W201" s="37"/>
      <c r="X201" s="91">
        <v>0</v>
      </c>
      <c r="Y201" s="119">
        <v>0</v>
      </c>
      <c r="AA201" s="173"/>
    </row>
    <row r="202" spans="1:27" ht="16.5" outlineLevel="6" thickBot="1">
      <c r="A202" s="8" t="s">
        <v>11</v>
      </c>
      <c r="B202" s="110" t="s">
        <v>18</v>
      </c>
      <c r="C202" s="111"/>
      <c r="D202" s="110" t="s">
        <v>181</v>
      </c>
      <c r="E202" s="92">
        <f>E203</f>
        <v>93.86621</v>
      </c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9"/>
      <c r="W202" s="37"/>
      <c r="X202" s="92">
        <f>X203</f>
        <v>93.866</v>
      </c>
      <c r="Y202" s="119">
        <f t="shared" si="4"/>
        <v>99.99977627732068</v>
      </c>
      <c r="AA202" s="173"/>
    </row>
    <row r="203" spans="1:27" ht="16.5" outlineLevel="6" thickBot="1">
      <c r="A203" s="50" t="s">
        <v>83</v>
      </c>
      <c r="B203" s="112" t="s">
        <v>18</v>
      </c>
      <c r="C203" s="113"/>
      <c r="D203" s="112" t="s">
        <v>170</v>
      </c>
      <c r="E203" s="91">
        <v>93.86621</v>
      </c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9"/>
      <c r="W203" s="37"/>
      <c r="X203" s="91">
        <v>93.866</v>
      </c>
      <c r="Y203" s="119">
        <f t="shared" si="4"/>
        <v>99.99977627732068</v>
      </c>
      <c r="AA203" s="173"/>
    </row>
    <row r="204" spans="1:27" ht="16.5" outlineLevel="6" thickBot="1">
      <c r="A204" s="8" t="s">
        <v>200</v>
      </c>
      <c r="B204" s="13">
        <v>953</v>
      </c>
      <c r="C204" s="9"/>
      <c r="D204" s="9" t="s">
        <v>181</v>
      </c>
      <c r="E204" s="83">
        <f>E205</f>
        <v>0</v>
      </c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9"/>
      <c r="W204" s="37"/>
      <c r="X204" s="83">
        <f>X205</f>
        <v>0</v>
      </c>
      <c r="Y204" s="119">
        <v>0</v>
      </c>
      <c r="AA204" s="173"/>
    </row>
    <row r="205" spans="1:27" ht="32.25" outlineLevel="6" thickBot="1">
      <c r="A205" s="54" t="s">
        <v>201</v>
      </c>
      <c r="B205" s="51">
        <v>953</v>
      </c>
      <c r="C205" s="52"/>
      <c r="D205" s="52" t="s">
        <v>202</v>
      </c>
      <c r="E205" s="82">
        <v>0</v>
      </c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9"/>
      <c r="W205" s="37"/>
      <c r="X205" s="82">
        <v>0</v>
      </c>
      <c r="Y205" s="119">
        <v>0</v>
      </c>
      <c r="AA205" s="173"/>
    </row>
    <row r="206" spans="1:27" ht="16.5" outlineLevel="6" thickBot="1">
      <c r="A206" s="8" t="s">
        <v>14</v>
      </c>
      <c r="B206" s="13">
        <v>953</v>
      </c>
      <c r="C206" s="9"/>
      <c r="D206" s="9" t="s">
        <v>181</v>
      </c>
      <c r="E206" s="83">
        <f>E207</f>
        <v>4206</v>
      </c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9"/>
      <c r="W206" s="37"/>
      <c r="X206" s="83">
        <f>X207</f>
        <v>4206</v>
      </c>
      <c r="Y206" s="119">
        <f>X206/E206*100</f>
        <v>100</v>
      </c>
      <c r="AA206" s="173"/>
    </row>
    <row r="207" spans="1:27" ht="48" outlineLevel="6" thickBot="1">
      <c r="A207" s="54" t="s">
        <v>68</v>
      </c>
      <c r="B207" s="51">
        <v>953</v>
      </c>
      <c r="C207" s="52"/>
      <c r="D207" s="52" t="s">
        <v>192</v>
      </c>
      <c r="E207" s="82">
        <v>4206</v>
      </c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9"/>
      <c r="W207" s="37"/>
      <c r="X207" s="82">
        <v>4206</v>
      </c>
      <c r="Y207" s="119">
        <f>X207/E207*100</f>
        <v>100</v>
      </c>
      <c r="AA207" s="173"/>
    </row>
    <row r="208" spans="1:29" ht="19.5" outlineLevel="6" thickBot="1">
      <c r="A208" s="29" t="s">
        <v>3</v>
      </c>
      <c r="B208" s="29"/>
      <c r="C208" s="29"/>
      <c r="D208" s="29"/>
      <c r="E208" s="167">
        <f>E13+E136</f>
        <v>770094.37587</v>
      </c>
      <c r="F208" s="128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30"/>
      <c r="W208" s="131"/>
      <c r="X208" s="167">
        <f>X13+X136+0.002</f>
        <v>756225.688</v>
      </c>
      <c r="AC208" s="174"/>
    </row>
    <row r="209" spans="1:23" ht="49.5" customHeight="1" outlineLevel="6">
      <c r="A209" s="1"/>
      <c r="B209" s="16"/>
      <c r="C209" s="1"/>
      <c r="D209" s="1"/>
      <c r="E209" s="1"/>
      <c r="F209" s="33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43"/>
      <c r="W209" s="37"/>
    </row>
    <row r="210" spans="1:23" ht="18.75">
      <c r="A210" s="3"/>
      <c r="B210" s="3"/>
      <c r="C210" s="3"/>
      <c r="D210" s="3"/>
      <c r="E210" s="3"/>
      <c r="F210" s="23" t="e">
        <f>#REF!+#REF!+F196+F139</f>
        <v>#REF!</v>
      </c>
      <c r="G210" s="23" t="e">
        <f>#REF!+#REF!+G196+G139</f>
        <v>#REF!</v>
      </c>
      <c r="H210" s="23" t="e">
        <f>#REF!+#REF!+H196+H139</f>
        <v>#REF!</v>
      </c>
      <c r="I210" s="23" t="e">
        <f>#REF!+#REF!+I196+I139</f>
        <v>#REF!</v>
      </c>
      <c r="J210" s="23" t="e">
        <f>#REF!+#REF!+J196+J139</f>
        <v>#REF!</v>
      </c>
      <c r="K210" s="23" t="e">
        <f>#REF!+#REF!+K196+K139</f>
        <v>#REF!</v>
      </c>
      <c r="L210" s="23" t="e">
        <f>#REF!+#REF!+L196+L139</f>
        <v>#REF!</v>
      </c>
      <c r="M210" s="23" t="e">
        <f>#REF!+#REF!+M196+M139</f>
        <v>#REF!</v>
      </c>
      <c r="N210" s="23" t="e">
        <f>#REF!+#REF!+N196+N139</f>
        <v>#REF!</v>
      </c>
      <c r="O210" s="23" t="e">
        <f>#REF!+#REF!+O196+O139</f>
        <v>#REF!</v>
      </c>
      <c r="P210" s="23" t="e">
        <f>#REF!+#REF!+P196+P139</f>
        <v>#REF!</v>
      </c>
      <c r="Q210" s="23" t="e">
        <f>#REF!+#REF!+Q196+Q139</f>
        <v>#REF!</v>
      </c>
      <c r="R210" s="23" t="e">
        <f>#REF!+#REF!+R196+R139</f>
        <v>#REF!</v>
      </c>
      <c r="S210" s="23" t="e">
        <f>#REF!+#REF!+S196+S139</f>
        <v>#REF!</v>
      </c>
      <c r="T210" s="23" t="e">
        <f>#REF!+#REF!+T196+T139</f>
        <v>#REF!</v>
      </c>
      <c r="U210" s="23" t="e">
        <f>#REF!+#REF!+U196+U139</f>
        <v>#REF!</v>
      </c>
      <c r="V210" s="44" t="e">
        <f>#REF!+#REF!+V196+V139</f>
        <v>#REF!</v>
      </c>
      <c r="W210" s="34" t="e">
        <f>V210/E208*100</f>
        <v>#REF!</v>
      </c>
    </row>
    <row r="211" spans="6:21" ht="15.7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6:21" ht="15.7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</sheetData>
  <sheetProtection/>
  <autoFilter ref="A12:X12"/>
  <mergeCells count="8">
    <mergeCell ref="A10:T10"/>
    <mergeCell ref="B5:U5"/>
    <mergeCell ref="B6:U6"/>
    <mergeCell ref="A9:T9"/>
    <mergeCell ref="B7:T7"/>
    <mergeCell ref="B1:F1"/>
    <mergeCell ref="B2:F2"/>
    <mergeCell ref="B3:F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TaranenkoIU</cp:lastModifiedBy>
  <cp:lastPrinted>2019-02-07T03:30:52Z</cp:lastPrinted>
  <dcterms:created xsi:type="dcterms:W3CDTF">2008-11-11T04:53:42Z</dcterms:created>
  <dcterms:modified xsi:type="dcterms:W3CDTF">2019-02-12T06:14:48Z</dcterms:modified>
  <cp:category/>
  <cp:version/>
  <cp:contentType/>
  <cp:contentStatus/>
</cp:coreProperties>
</file>